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NTROLI\10_ЩОМІСЯЦЯ\К_10_виконання\РАЙБЮДЖ\2024\11\"/>
    </mc:Choice>
  </mc:AlternateContent>
  <bookViews>
    <workbookView xWindow="240" yWindow="108" windowWidth="20376" windowHeight="11760" tabRatio="475"/>
  </bookViews>
  <sheets>
    <sheet name="РБ" sheetId="1" r:id="rId1"/>
  </sheets>
  <definedNames>
    <definedName name="_xlnm.Print_Titles" localSheetId="0">РБ!$3:$3</definedName>
    <definedName name="_xlnm.Print_Area" localSheetId="0">РБ!$A$1:$I$27</definedName>
  </definedNames>
  <calcPr calcId="152511"/>
</workbook>
</file>

<file path=xl/calcChain.xml><?xml version="1.0" encoding="utf-8"?>
<calcChain xmlns="http://schemas.openxmlformats.org/spreadsheetml/2006/main">
  <c r="I25" i="1" l="1"/>
  <c r="H25" i="1"/>
  <c r="H8" i="1"/>
  <c r="I8" i="1"/>
  <c r="C26" i="1"/>
  <c r="F3" i="1" l="1"/>
  <c r="A1" i="1"/>
  <c r="H23" i="1" l="1"/>
  <c r="I23" i="1" l="1"/>
  <c r="E22" i="1" l="1"/>
  <c r="D22" i="1"/>
  <c r="D26" i="1" s="1"/>
  <c r="C22" i="1"/>
  <c r="F22" i="1"/>
  <c r="F26" i="1" s="1"/>
  <c r="H26" i="1" s="1"/>
  <c r="E26" i="1" l="1"/>
  <c r="I9" i="1"/>
  <c r="H9" i="1"/>
  <c r="I24" i="1" l="1"/>
  <c r="H24" i="1"/>
  <c r="I10" i="1" l="1"/>
  <c r="H10" i="1" l="1"/>
  <c r="G29" i="1" l="1"/>
  <c r="F29" i="1"/>
  <c r="E29" i="1"/>
  <c r="D29" i="1"/>
  <c r="C29" i="1"/>
  <c r="K27" i="1"/>
  <c r="G26" i="1"/>
  <c r="J26" i="1" s="1"/>
  <c r="K20" i="1"/>
  <c r="J20" i="1"/>
  <c r="I20" i="1"/>
  <c r="H20" i="1"/>
  <c r="J19" i="1"/>
  <c r="I19" i="1"/>
  <c r="H19" i="1"/>
  <c r="K18" i="1"/>
  <c r="J18" i="1"/>
  <c r="I18" i="1"/>
  <c r="H18" i="1"/>
  <c r="K17" i="1"/>
  <c r="J17" i="1"/>
  <c r="I17" i="1"/>
  <c r="H17" i="1"/>
  <c r="K16" i="1"/>
  <c r="J16" i="1"/>
  <c r="I16" i="1"/>
  <c r="H16" i="1"/>
  <c r="K15" i="1"/>
  <c r="I15" i="1"/>
  <c r="H15" i="1"/>
  <c r="K14" i="1"/>
  <c r="I14" i="1"/>
  <c r="H14" i="1"/>
  <c r="K12" i="1"/>
  <c r="I12" i="1"/>
  <c r="H12" i="1"/>
  <c r="K11" i="1"/>
  <c r="I11" i="1"/>
  <c r="H11" i="1"/>
  <c r="K10" i="1"/>
  <c r="J10" i="1"/>
  <c r="K8" i="1"/>
  <c r="J8" i="1"/>
  <c r="G3" i="1"/>
  <c r="K26" i="1" l="1"/>
</calcChain>
</file>

<file path=xl/sharedStrings.xml><?xml version="1.0" encoding="utf-8"?>
<sst xmlns="http://schemas.openxmlformats.org/spreadsheetml/2006/main" count="32" uniqueCount="31">
  <si>
    <t xml:space="preserve">Код бюджетної класифікації   </t>
  </si>
  <si>
    <t>% викон до  2019</t>
  </si>
  <si>
    <t>Відхилення до  2006р.</t>
  </si>
  <si>
    <t xml:space="preserve">НЕПОДАТКОВI НАДХОДЖЕННЯ        </t>
  </si>
  <si>
    <t>Адміністративний збір за проведення державної реєстрації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</si>
  <si>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</si>
  <si>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</t>
  </si>
  <si>
    <t xml:space="preserve">% банку за кор.вiльн.кошт </t>
  </si>
  <si>
    <t xml:space="preserve"> Iншi надходження      </t>
  </si>
  <si>
    <t>Плата за оренду майн.компл.</t>
  </si>
  <si>
    <t xml:space="preserve"> Державне мито                 </t>
  </si>
  <si>
    <t xml:space="preserve"> Адмiн.штрафи та iншi санкції   </t>
  </si>
  <si>
    <t>Надходження коштів від Державного фонду дорогоцінних металів і дорогоцінного каміння</t>
  </si>
  <si>
    <t xml:space="preserve"> Iншi надходження              </t>
  </si>
  <si>
    <t xml:space="preserve">РАЗОМ ДОХОДIВ ЗАГАЛЬНОГО ФОНДУ </t>
  </si>
  <si>
    <t>перевірочна</t>
  </si>
  <si>
    <t xml:space="preserve">ДОХОДИ ЗАГАЛЬНОГО ФОНДУ  </t>
  </si>
  <si>
    <t>Плата за надання інших адміністративних послуг</t>
  </si>
  <si>
    <t>(тис. грн)</t>
  </si>
  <si>
    <t>РАЗОМ ДОХОДIВ (без врахування міжбюджетних трансфертів)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</si>
  <si>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</si>
  <si>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>ДОХОДИ</t>
  </si>
  <si>
    <t>Інші субвенції з місцевого бюджету</t>
  </si>
  <si>
    <t>Інші надходження  </t>
  </si>
  <si>
    <t xml:space="preserve"> Затв. бюджет   на  2024 рік</t>
  </si>
  <si>
    <t>Уточн. бюджет  на 
  2024 рік</t>
  </si>
  <si>
    <t>% до уточн. бюдж.   
на 2024</t>
  </si>
  <si>
    <t>Адміністративні штрафи та інші санкції</t>
  </si>
  <si>
    <t xml:space="preserve"> </t>
  </si>
  <si>
    <t>Уточн. план   на 
11 міс. 2024</t>
  </si>
  <si>
    <t>% до запл  бюдж 
на 11 міс.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</si>
</sst>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_ ;[Red]\-0.0\ "/>
  </numFmts>
  <fonts count="13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Bookman Old Style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2"/>
      <name val="Arial Black"/>
      <family val="2"/>
      <charset val="204"/>
    </font>
    <font>
      <sz val="12"/>
      <name val="Tahoma"/>
      <family val="2"/>
    </font>
    <font>
      <b/>
      <sz val="12"/>
      <color indexed="16"/>
      <name val="Tahoma"/>
      <family val="2"/>
      <charset val="204"/>
    </font>
    <font>
      <b/>
      <sz val="12"/>
      <name val="Tahoma"/>
      <family val="2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ahoma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textRotation="90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164" fontId="7" fillId="0" borderId="3" xfId="0" applyNumberFormat="1" applyFont="1" applyBorder="1" applyAlignment="1" applyProtection="1">
      <alignment vertical="center"/>
      <protection locked="0"/>
    </xf>
    <xf numFmtId="164" fontId="6" fillId="0" borderId="3" xfId="0" applyNumberFormat="1" applyFont="1" applyBorder="1" applyAlignment="1" applyProtection="1">
      <alignment vertical="center"/>
      <protection locked="0"/>
    </xf>
    <xf numFmtId="164" fontId="6" fillId="0" borderId="3" xfId="0" applyNumberFormat="1" applyFont="1" applyBorder="1" applyAlignment="1" applyProtection="1">
      <alignment horizontal="right" vertical="center"/>
    </xf>
    <xf numFmtId="164" fontId="6" fillId="0" borderId="3" xfId="0" applyNumberFormat="1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165" fontId="6" fillId="0" borderId="3" xfId="0" applyNumberFormat="1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 wrapText="1"/>
      <protection locked="0"/>
    </xf>
    <xf numFmtId="164" fontId="6" fillId="0" borderId="10" xfId="0" applyNumberFormat="1" applyFont="1" applyBorder="1" applyAlignment="1" applyProtection="1">
      <alignment vertical="center"/>
      <protection locked="0"/>
    </xf>
    <xf numFmtId="165" fontId="6" fillId="0" borderId="10" xfId="0" applyNumberFormat="1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164" fontId="3" fillId="0" borderId="3" xfId="0" applyNumberFormat="1" applyFont="1" applyBorder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164" fontId="6" fillId="0" borderId="0" xfId="0" applyNumberFormat="1" applyFont="1" applyBorder="1" applyAlignment="1" applyProtection="1">
      <alignment vertical="center"/>
      <protection locked="0"/>
    </xf>
    <xf numFmtId="164" fontId="6" fillId="0" borderId="0" xfId="0" applyNumberFormat="1" applyFont="1" applyFill="1" applyBorder="1" applyAlignment="1" applyProtection="1">
      <alignment vertical="center"/>
      <protection locked="0"/>
    </xf>
    <xf numFmtId="164" fontId="8" fillId="0" borderId="0" xfId="0" applyNumberFormat="1" applyFont="1" applyBorder="1" applyAlignment="1" applyProtection="1">
      <alignment horizontal="right" vertical="center"/>
    </xf>
    <xf numFmtId="164" fontId="6" fillId="0" borderId="12" xfId="0" applyNumberFormat="1" applyFont="1" applyBorder="1" applyAlignment="1" applyProtection="1">
      <alignment vertical="center"/>
    </xf>
    <xf numFmtId="0" fontId="1" fillId="2" borderId="3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164" fontId="3" fillId="2" borderId="3" xfId="0" applyNumberFormat="1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164" fontId="3" fillId="0" borderId="0" xfId="0" applyNumberFormat="1" applyFont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164" fontId="3" fillId="0" borderId="0" xfId="0" applyNumberFormat="1" applyFont="1" applyFill="1" applyBorder="1" applyProtection="1">
      <protection locked="0"/>
    </xf>
    <xf numFmtId="164" fontId="6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164" fontId="1" fillId="0" borderId="0" xfId="0" applyNumberFormat="1" applyFont="1" applyFill="1" applyBorder="1" applyAlignment="1" applyProtection="1">
      <alignment vertical="center"/>
    </xf>
    <xf numFmtId="164" fontId="1" fillId="0" borderId="0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164" fontId="6" fillId="0" borderId="3" xfId="0" applyNumberFormat="1" applyFont="1" applyFill="1" applyBorder="1" applyAlignment="1" applyProtection="1">
      <alignment vertical="center"/>
      <protection locked="0"/>
    </xf>
    <xf numFmtId="164" fontId="6" fillId="0" borderId="10" xfId="0" applyNumberFormat="1" applyFont="1" applyFill="1" applyBorder="1" applyAlignment="1" applyProtection="1">
      <alignment vertical="center"/>
      <protection locked="0"/>
    </xf>
    <xf numFmtId="165" fontId="6" fillId="0" borderId="1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164" fontId="3" fillId="0" borderId="3" xfId="0" applyNumberFormat="1" applyFont="1" applyFill="1" applyBorder="1" applyProtection="1">
      <protection locked="0"/>
    </xf>
    <xf numFmtId="165" fontId="6" fillId="0" borderId="11" xfId="0" applyNumberFormat="1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  <protection locked="0"/>
    </xf>
    <xf numFmtId="164" fontId="11" fillId="0" borderId="3" xfId="0" applyNumberFormat="1" applyFont="1" applyBorder="1" applyAlignment="1" applyProtection="1">
      <alignment vertical="center"/>
      <protection locked="0"/>
    </xf>
    <xf numFmtId="164" fontId="6" fillId="0" borderId="13" xfId="0" applyNumberFormat="1" applyFont="1" applyFill="1" applyBorder="1" applyAlignment="1" applyProtection="1">
      <alignment vertical="center"/>
    </xf>
    <xf numFmtId="0" fontId="6" fillId="0" borderId="10" xfId="0" applyFont="1" applyBorder="1" applyAlignment="1" applyProtection="1">
      <alignment vertical="center" wrapText="1"/>
      <protection locked="0"/>
    </xf>
    <xf numFmtId="164" fontId="6" fillId="0" borderId="10" xfId="0" applyNumberFormat="1" applyFont="1" applyBorder="1" applyAlignment="1" applyProtection="1">
      <alignment horizontal="right" vertical="center"/>
    </xf>
    <xf numFmtId="164" fontId="6" fillId="0" borderId="3" xfId="0" applyNumberFormat="1" applyFont="1" applyFill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164" fontId="6" fillId="0" borderId="14" xfId="0" applyNumberFormat="1" applyFont="1" applyBorder="1" applyAlignment="1" applyProtection="1">
      <alignment horizontal="right" vertical="center"/>
    </xf>
    <xf numFmtId="165" fontId="6" fillId="0" borderId="15" xfId="0" applyNumberFormat="1" applyFont="1" applyBorder="1" applyAlignment="1" applyProtection="1">
      <alignment vertical="center"/>
    </xf>
    <xf numFmtId="164" fontId="6" fillId="0" borderId="10" xfId="0" applyNumberFormat="1" applyFont="1" applyFill="1" applyBorder="1" applyAlignment="1" applyProtection="1">
      <alignment horizontal="right" vertical="center"/>
    </xf>
    <xf numFmtId="165" fontId="6" fillId="0" borderId="1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showZeros="0" tabSelected="1" view="pageBreakPreview" zoomScale="71" zoomScaleNormal="80" zoomScaleSheetLayoutView="71" workbookViewId="0">
      <pane xSplit="2" ySplit="5" topLeftCell="C6" activePane="bottomRight" state="frozen"/>
      <selection pane="topRight" activeCell="C1" sqref="C1"/>
      <selection pane="bottomLeft" activeCell="A8" sqref="A8"/>
      <selection pane="bottomRight" activeCell="P10" sqref="P10"/>
    </sheetView>
  </sheetViews>
  <sheetFormatPr defaultColWidth="8.88671875" defaultRowHeight="15.6" x14ac:dyDescent="0.3"/>
  <cols>
    <col min="1" max="1" width="51.33203125" style="2" customWidth="1"/>
    <col min="2" max="2" width="14.44140625" style="3" customWidth="1"/>
    <col min="3" max="3" width="13.109375" style="2" customWidth="1"/>
    <col min="4" max="4" width="14.44140625" style="2" customWidth="1"/>
    <col min="5" max="5" width="12.88671875" style="2" customWidth="1"/>
    <col min="6" max="6" width="13.109375" style="39" customWidth="1"/>
    <col min="7" max="7" width="12.88671875" style="2" hidden="1" customWidth="1"/>
    <col min="8" max="8" width="12.109375" style="2" customWidth="1"/>
    <col min="9" max="9" width="12.88671875" style="2" customWidth="1"/>
    <col min="10" max="10" width="11.33203125" style="2" hidden="1" customWidth="1"/>
    <col min="11" max="11" width="7.88671875" style="4" hidden="1" customWidth="1"/>
    <col min="12" max="16384" width="8.88671875" style="2"/>
  </cols>
  <sheetData>
    <row r="1" spans="1:11" ht="34.5" customHeight="1" x14ac:dyDescent="0.3">
      <c r="A1" s="68" t="str">
        <f>"НАДХОДЖЕННЯ ДО РАЙОННОГО БЮДЖЕТУ СТАНОМ НА 01.12.2024 р."</f>
        <v>НАДХОДЖЕННЯ ДО РАЙОННОГО БЮДЖЕТУ СТАНОМ НА 01.12.2024 р.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ht="18" customHeight="1" thickBot="1" x14ac:dyDescent="0.35">
      <c r="I2" s="2" t="s">
        <v>18</v>
      </c>
    </row>
    <row r="3" spans="1:11" s="9" customFormat="1" ht="81" customHeight="1" thickTop="1" thickBot="1" x14ac:dyDescent="0.3">
      <c r="A3" s="5" t="s">
        <v>21</v>
      </c>
      <c r="B3" s="6" t="s">
        <v>0</v>
      </c>
      <c r="C3" s="5" t="s">
        <v>24</v>
      </c>
      <c r="D3" s="5" t="s">
        <v>25</v>
      </c>
      <c r="E3" s="5" t="s">
        <v>29</v>
      </c>
      <c r="F3" s="48" t="str">
        <f>"Факт. надходж. за 11 міс. 2024"</f>
        <v>Факт. надходж. за 11 міс. 2024</v>
      </c>
      <c r="G3" s="7" t="str">
        <f>"Факт. Надходж. за  2019"</f>
        <v>Факт. Надходж. за  2019</v>
      </c>
      <c r="H3" s="5" t="s">
        <v>30</v>
      </c>
      <c r="I3" s="5" t="s">
        <v>26</v>
      </c>
      <c r="J3" s="8" t="s">
        <v>1</v>
      </c>
      <c r="K3" s="5" t="s">
        <v>2</v>
      </c>
    </row>
    <row r="4" spans="1:11" s="11" customFormat="1" ht="4.95" customHeight="1" thickTop="1" thickBot="1" x14ac:dyDescent="0.3">
      <c r="A4" s="10"/>
      <c r="B4" s="10"/>
      <c r="C4" s="10"/>
      <c r="D4" s="10"/>
      <c r="E4" s="10"/>
      <c r="F4" s="49"/>
      <c r="G4" s="10"/>
      <c r="H4" s="10"/>
      <c r="I4" s="10"/>
      <c r="J4" s="10"/>
      <c r="K4" s="10"/>
    </row>
    <row r="5" spans="1:11" s="12" customFormat="1" ht="24" customHeight="1" thickTop="1" thickBot="1" x14ac:dyDescent="0.3">
      <c r="A5" s="69" t="s">
        <v>16</v>
      </c>
      <c r="B5" s="70"/>
      <c r="C5" s="70"/>
      <c r="D5" s="70"/>
      <c r="E5" s="70"/>
      <c r="F5" s="70"/>
      <c r="G5" s="70"/>
      <c r="H5" s="70"/>
      <c r="I5" s="70"/>
      <c r="J5" s="62"/>
      <c r="K5" s="63"/>
    </row>
    <row r="6" spans="1:11" s="12" customFormat="1" ht="18" customHeight="1" thickTop="1" x14ac:dyDescent="0.25">
      <c r="A6" s="69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</row>
    <row r="7" spans="1:11" s="12" customFormat="1" ht="18" customHeight="1" x14ac:dyDescent="0.25">
      <c r="A7" s="13" t="s">
        <v>27</v>
      </c>
      <c r="B7" s="14">
        <v>21081100</v>
      </c>
      <c r="C7" s="15">
        <v>0</v>
      </c>
      <c r="D7" s="16">
        <v>0</v>
      </c>
      <c r="E7" s="16"/>
      <c r="F7" s="50">
        <v>1</v>
      </c>
      <c r="G7" s="16"/>
      <c r="H7" s="17"/>
      <c r="I7" s="17"/>
      <c r="J7" s="17"/>
      <c r="K7" s="18"/>
    </row>
    <row r="8" spans="1:11" s="12" customFormat="1" ht="35.25" customHeight="1" x14ac:dyDescent="0.25">
      <c r="A8" s="19" t="s">
        <v>4</v>
      </c>
      <c r="B8" s="20">
        <v>22010300</v>
      </c>
      <c r="C8" s="57">
        <v>30</v>
      </c>
      <c r="D8" s="16">
        <v>30</v>
      </c>
      <c r="E8" s="16">
        <v>27</v>
      </c>
      <c r="F8" s="50">
        <v>52.2</v>
      </c>
      <c r="G8" s="16"/>
      <c r="H8" s="66">
        <f>IF(E8=0, "", F8/E8*100)</f>
        <v>193.33333333333334</v>
      </c>
      <c r="I8" s="66">
        <f>IF(D8=0, "", F8/D8*100)</f>
        <v>174</v>
      </c>
      <c r="J8" s="17" t="str">
        <f>IF(G8=0, "", F8/G8*100)</f>
        <v/>
      </c>
      <c r="K8" s="18">
        <f t="shared" ref="K8:K12" si="0">F8-G8</f>
        <v>52.2</v>
      </c>
    </row>
    <row r="9" spans="1:11" s="12" customFormat="1" ht="42" customHeight="1" x14ac:dyDescent="0.25">
      <c r="A9" s="19" t="s">
        <v>17</v>
      </c>
      <c r="B9" s="20">
        <v>22012500</v>
      </c>
      <c r="C9" s="57">
        <v>0</v>
      </c>
      <c r="D9" s="16">
        <v>0</v>
      </c>
      <c r="E9" s="16">
        <v>0</v>
      </c>
      <c r="F9" s="50">
        <v>1.54</v>
      </c>
      <c r="G9" s="16"/>
      <c r="H9" s="66" t="str">
        <f>IF(E9=0, "", F9/E9*100)</f>
        <v/>
      </c>
      <c r="I9" s="66" t="str">
        <f>IF(D9=0, "", F9/D9*100)</f>
        <v/>
      </c>
      <c r="J9" s="17"/>
      <c r="K9" s="18"/>
    </row>
    <row r="10" spans="1:11" s="12" customFormat="1" ht="46.5" customHeight="1" x14ac:dyDescent="0.25">
      <c r="A10" s="19" t="s">
        <v>5</v>
      </c>
      <c r="B10" s="14">
        <v>22012600</v>
      </c>
      <c r="C10" s="57">
        <v>0</v>
      </c>
      <c r="D10" s="16">
        <v>0</v>
      </c>
      <c r="E10" s="16">
        <v>0</v>
      </c>
      <c r="F10" s="50">
        <v>0.16</v>
      </c>
      <c r="G10" s="16"/>
      <c r="H10" s="66" t="str">
        <f>IF(E10=0, "", F10/E10*100)</f>
        <v/>
      </c>
      <c r="I10" s="66" t="str">
        <f>IF(D10=0, "", F10/D10*100)</f>
        <v/>
      </c>
      <c r="J10" s="17" t="str">
        <f>IF(G10=0, "", F10/G10*100)</f>
        <v/>
      </c>
      <c r="K10" s="18">
        <f t="shared" si="0"/>
        <v>0.16</v>
      </c>
    </row>
    <row r="11" spans="1:11" s="12" customFormat="1" ht="96.75" hidden="1" customHeight="1" x14ac:dyDescent="0.25">
      <c r="A11" s="19" t="s">
        <v>6</v>
      </c>
      <c r="B11" s="14">
        <v>220129</v>
      </c>
      <c r="C11" s="57"/>
      <c r="D11" s="16"/>
      <c r="E11" s="16"/>
      <c r="F11" s="50"/>
      <c r="G11" s="16"/>
      <c r="H11" s="17">
        <f>IF(B11=0, "", IF((C11/B11*100)&lt;201, C11/B11*100, "б.200"))</f>
        <v>0</v>
      </c>
      <c r="I11" s="17" t="str">
        <f>IF(D11=0, "", IF((F11/D11*100)&lt;201, F11/D11*100, "б.200"))</f>
        <v/>
      </c>
      <c r="J11" s="17"/>
      <c r="K11" s="18">
        <f t="shared" si="0"/>
        <v>0</v>
      </c>
    </row>
    <row r="12" spans="1:11" s="12" customFormat="1" ht="23.25" hidden="1" customHeight="1" x14ac:dyDescent="0.25">
      <c r="A12" s="19"/>
      <c r="B12" s="14"/>
      <c r="C12" s="16"/>
      <c r="D12" s="16"/>
      <c r="E12" s="16"/>
      <c r="F12" s="50"/>
      <c r="G12" s="16"/>
      <c r="H12" s="17" t="str">
        <f>IF(B12=0, "", IF((C12/B12*100)&lt;201, C12/B12*100, "б.200"))</f>
        <v/>
      </c>
      <c r="I12" s="17" t="str">
        <f>IF(D12=0, "", IF((F12/D12*100)&lt;201, F12/D12*100, "б.200"))</f>
        <v/>
      </c>
      <c r="J12" s="17"/>
      <c r="K12" s="18">
        <f t="shared" si="0"/>
        <v>0</v>
      </c>
    </row>
    <row r="13" spans="1:11" s="12" customFormat="1" ht="19.95" hidden="1" customHeight="1" x14ac:dyDescent="0.25">
      <c r="A13" s="69"/>
      <c r="B13" s="70"/>
      <c r="C13" s="70"/>
      <c r="D13" s="70"/>
      <c r="E13" s="70"/>
      <c r="F13" s="70"/>
      <c r="G13" s="70"/>
      <c r="H13" s="70"/>
      <c r="I13" s="70"/>
      <c r="J13" s="70"/>
      <c r="K13" s="70"/>
    </row>
    <row r="14" spans="1:11" s="12" customFormat="1" ht="18" hidden="1" customHeight="1" x14ac:dyDescent="0.25">
      <c r="A14" s="19" t="s">
        <v>7</v>
      </c>
      <c r="B14" s="14">
        <v>210400</v>
      </c>
      <c r="C14" s="16"/>
      <c r="D14" s="16"/>
      <c r="E14" s="16"/>
      <c r="F14" s="50"/>
      <c r="G14" s="16"/>
      <c r="H14" s="17">
        <f>IF(B14=0, "", IF((C14/B14*100)&lt;201, C14/B14*100, "б.200"))</f>
        <v>0</v>
      </c>
      <c r="I14" s="17" t="str">
        <f>IF(D14=0, "", IF((F14/D14*100)&lt;201, F14/D14*100, "б.200"))</f>
        <v/>
      </c>
      <c r="J14" s="17"/>
      <c r="K14" s="18">
        <f>F14-G14</f>
        <v>0</v>
      </c>
    </row>
    <row r="15" spans="1:11" s="12" customFormat="1" ht="18" hidden="1" customHeight="1" x14ac:dyDescent="0.25">
      <c r="A15" s="19" t="s">
        <v>8</v>
      </c>
      <c r="B15" s="14">
        <v>210805</v>
      </c>
      <c r="C15" s="16"/>
      <c r="D15" s="16"/>
      <c r="E15" s="16"/>
      <c r="F15" s="50"/>
      <c r="G15" s="16"/>
      <c r="H15" s="17">
        <f>IF(B15=0, "", IF((C15/B15*100)&lt;201, C15/B15*100, "б.200"))</f>
        <v>0</v>
      </c>
      <c r="I15" s="17" t="str">
        <f>IF(D15=0, "", IF((F15/D15*100)&lt;201, F15/D15*100, "б.200"))</f>
        <v/>
      </c>
      <c r="J15" s="17"/>
      <c r="K15" s="18">
        <f>F15-G15</f>
        <v>0</v>
      </c>
    </row>
    <row r="16" spans="1:11" s="12" customFormat="1" ht="18" hidden="1" customHeight="1" x14ac:dyDescent="0.25">
      <c r="A16" s="19" t="s">
        <v>9</v>
      </c>
      <c r="B16" s="14">
        <v>220804</v>
      </c>
      <c r="C16" s="16"/>
      <c r="D16" s="16"/>
      <c r="E16" s="16"/>
      <c r="F16" s="50"/>
      <c r="G16" s="16"/>
      <c r="H16" s="17" t="str">
        <f t="shared" ref="H16:H18" si="1">IF(E16=0, "", F16/E16*100)</f>
        <v/>
      </c>
      <c r="I16" s="17" t="str">
        <f>IF(D16=0, "", F16/D16*100)</f>
        <v/>
      </c>
      <c r="J16" s="17" t="str">
        <f t="shared" ref="J16:J26" si="2">IF(G16=0, "", F16/G16*100)</f>
        <v/>
      </c>
      <c r="K16" s="18">
        <f>F16-G16</f>
        <v>0</v>
      </c>
    </row>
    <row r="17" spans="1:17" s="12" customFormat="1" ht="18" hidden="1" customHeight="1" x14ac:dyDescent="0.25">
      <c r="A17" s="19" t="s">
        <v>10</v>
      </c>
      <c r="B17" s="14">
        <v>220900</v>
      </c>
      <c r="C17" s="16"/>
      <c r="D17" s="16"/>
      <c r="E17" s="16"/>
      <c r="F17" s="50"/>
      <c r="G17" s="16"/>
      <c r="H17" s="17" t="str">
        <f t="shared" si="1"/>
        <v/>
      </c>
      <c r="I17" s="17" t="str">
        <f>IF(D17=0, "", F17/D17*100)</f>
        <v/>
      </c>
      <c r="J17" s="17" t="str">
        <f t="shared" si="2"/>
        <v/>
      </c>
      <c r="K17" s="18">
        <f>F17-G17</f>
        <v>0</v>
      </c>
    </row>
    <row r="18" spans="1:17" s="12" customFormat="1" ht="18" hidden="1" customHeight="1" x14ac:dyDescent="0.25">
      <c r="A18" s="19" t="s">
        <v>11</v>
      </c>
      <c r="B18" s="14">
        <v>210800</v>
      </c>
      <c r="C18" s="16"/>
      <c r="D18" s="16"/>
      <c r="E18" s="16"/>
      <c r="F18" s="50"/>
      <c r="G18" s="16"/>
      <c r="H18" s="17" t="str">
        <f t="shared" si="1"/>
        <v/>
      </c>
      <c r="I18" s="17" t="str">
        <f>IF(D18=0, "", F18/D18*100)</f>
        <v/>
      </c>
      <c r="J18" s="17" t="str">
        <f t="shared" si="2"/>
        <v/>
      </c>
      <c r="K18" s="21">
        <f>F18-G18</f>
        <v>0</v>
      </c>
    </row>
    <row r="19" spans="1:17" s="12" customFormat="1" ht="40.5" hidden="1" customHeight="1" x14ac:dyDescent="0.25">
      <c r="A19" s="22" t="s">
        <v>12</v>
      </c>
      <c r="B19" s="14">
        <v>310200</v>
      </c>
      <c r="C19" s="23"/>
      <c r="D19" s="23"/>
      <c r="E19" s="23"/>
      <c r="F19" s="51"/>
      <c r="G19" s="23"/>
      <c r="H19" s="17">
        <f>IF(B19=0, "", IF((C19/B19*100)&lt;201, C19/B19*100, "б.200"))</f>
        <v>0</v>
      </c>
      <c r="I19" s="17" t="str">
        <f>IF(D19=0, "", IF((F19/D19*100)&lt;201, F19/D19*100, "б.200"))</f>
        <v/>
      </c>
      <c r="J19" s="17" t="str">
        <f>IF(G19=0, "", F19/G19*100)</f>
        <v/>
      </c>
      <c r="K19" s="24"/>
    </row>
    <row r="20" spans="1:17" s="12" customFormat="1" ht="30" hidden="1" customHeight="1" x14ac:dyDescent="0.25">
      <c r="A20" s="59" t="s">
        <v>13</v>
      </c>
      <c r="B20" s="14">
        <v>24060000</v>
      </c>
      <c r="C20" s="23"/>
      <c r="D20" s="23"/>
      <c r="E20" s="23"/>
      <c r="F20" s="52"/>
      <c r="G20" s="23"/>
      <c r="H20" s="60" t="str">
        <f>IF(E20=0, "", F20/E20*100)</f>
        <v/>
      </c>
      <c r="I20" s="60" t="str">
        <f>IF(D20=0, "", F20/D20*100)</f>
        <v/>
      </c>
      <c r="J20" s="17" t="str">
        <f t="shared" si="2"/>
        <v/>
      </c>
      <c r="K20" s="24">
        <f>F20-G20</f>
        <v>0</v>
      </c>
    </row>
    <row r="21" spans="1:17" s="12" customFormat="1" ht="30" customHeight="1" x14ac:dyDescent="0.25">
      <c r="A21" s="59" t="s">
        <v>23</v>
      </c>
      <c r="B21" s="14">
        <v>24060300</v>
      </c>
      <c r="C21" s="23">
        <v>0</v>
      </c>
      <c r="D21" s="23">
        <v>0</v>
      </c>
      <c r="E21" s="23">
        <v>0</v>
      </c>
      <c r="F21" s="52">
        <v>41.6</v>
      </c>
      <c r="G21" s="23"/>
      <c r="H21" s="60"/>
      <c r="I21" s="60"/>
      <c r="J21" s="64"/>
      <c r="K21" s="65"/>
    </row>
    <row r="22" spans="1:17" s="12" customFormat="1" ht="30" customHeight="1" x14ac:dyDescent="0.25">
      <c r="A22" s="71" t="s">
        <v>19</v>
      </c>
      <c r="B22" s="71"/>
      <c r="C22" s="23">
        <f>C7+C8+C9+C10+C21</f>
        <v>30</v>
      </c>
      <c r="D22" s="23">
        <f>D7+D8+D9+D10+D21</f>
        <v>30</v>
      </c>
      <c r="E22" s="23">
        <f>E7+E8+E9+E10+E21</f>
        <v>27</v>
      </c>
      <c r="F22" s="67">
        <f>F7+F8+F9+F10+F21</f>
        <v>96.5</v>
      </c>
      <c r="G22" s="23"/>
      <c r="H22" s="66">
        <v>357.8</v>
      </c>
      <c r="I22" s="66">
        <v>322</v>
      </c>
      <c r="J22" s="64"/>
      <c r="K22" s="65"/>
    </row>
    <row r="23" spans="1:17" s="12" customFormat="1" ht="64.2" customHeight="1" x14ac:dyDescent="0.25">
      <c r="A23" s="59" t="s">
        <v>20</v>
      </c>
      <c r="B23" s="14">
        <v>41030600</v>
      </c>
      <c r="C23" s="23">
        <v>1449.4</v>
      </c>
      <c r="D23" s="23">
        <v>1449.4</v>
      </c>
      <c r="E23" s="23">
        <v>1328.8</v>
      </c>
      <c r="F23" s="52">
        <v>1328.8</v>
      </c>
      <c r="G23" s="23"/>
      <c r="H23" s="66">
        <f>IF(E23=0, "", F23/E23*100)</f>
        <v>100</v>
      </c>
      <c r="I23" s="66">
        <f>IF(D23=0, "", F23/D23*100)</f>
        <v>91.679315578860212</v>
      </c>
      <c r="J23" s="64"/>
      <c r="K23" s="65"/>
    </row>
    <row r="24" spans="1:17" s="12" customFormat="1" ht="64.2" hidden="1" customHeight="1" thickBot="1" x14ac:dyDescent="0.3">
      <c r="A24" s="59" t="s">
        <v>22</v>
      </c>
      <c r="B24" s="14">
        <v>41053900</v>
      </c>
      <c r="C24" s="23">
        <v>0</v>
      </c>
      <c r="D24" s="23"/>
      <c r="E24" s="23"/>
      <c r="F24" s="52"/>
      <c r="G24" s="23"/>
      <c r="H24" s="66" t="str">
        <f>IF(E24=0, "", F24/E24*100)</f>
        <v/>
      </c>
      <c r="I24" s="66" t="str">
        <f>IF(D24=0, "", F24/D24*100)</f>
        <v/>
      </c>
      <c r="J24" s="64"/>
      <c r="K24" s="65"/>
    </row>
    <row r="25" spans="1:17" s="12" customFormat="1" ht="25.2" customHeight="1" thickBot="1" x14ac:dyDescent="0.3">
      <c r="A25" s="59" t="s">
        <v>22</v>
      </c>
      <c r="B25" s="14">
        <v>41053900</v>
      </c>
      <c r="C25" s="23"/>
      <c r="D25" s="23">
        <v>223.1</v>
      </c>
      <c r="E25" s="23">
        <v>223.1</v>
      </c>
      <c r="F25" s="52">
        <v>123.07</v>
      </c>
      <c r="G25" s="23"/>
      <c r="H25" s="66">
        <f>IF(E25=0, "", F25/E25*100)</f>
        <v>55.163603765127746</v>
      </c>
      <c r="I25" s="66">
        <f>IF(D25=0, "", F25/D25*100)</f>
        <v>55.163603765127746</v>
      </c>
      <c r="J25" s="64"/>
      <c r="K25" s="65"/>
    </row>
    <row r="26" spans="1:17" s="56" customFormat="1" ht="31.5" customHeight="1" thickBot="1" x14ac:dyDescent="0.3">
      <c r="A26" s="71" t="s">
        <v>14</v>
      </c>
      <c r="B26" s="71"/>
      <c r="C26" s="61">
        <f>C22+C23+C25</f>
        <v>1479.4</v>
      </c>
      <c r="D26" s="61">
        <f>D22+D23+D24+D25</f>
        <v>1702.5</v>
      </c>
      <c r="E26" s="61">
        <f>E22+E23+E24+E25</f>
        <v>1578.8999999999999</v>
      </c>
      <c r="F26" s="61">
        <f>F22+F23+F24+F25</f>
        <v>1548.37</v>
      </c>
      <c r="G26" s="61">
        <f>SUM(G6:G20)</f>
        <v>0</v>
      </c>
      <c r="H26" s="61">
        <f>IF(E26=0, "", F26/E26*100)</f>
        <v>98.066375324593068</v>
      </c>
      <c r="I26" s="61">
        <v>90.9</v>
      </c>
      <c r="J26" s="58" t="str">
        <f t="shared" si="2"/>
        <v/>
      </c>
      <c r="K26" s="55">
        <f>F26-G26</f>
        <v>1548.37</v>
      </c>
      <c r="Q26" s="12"/>
    </row>
    <row r="27" spans="1:17" s="29" customFormat="1" ht="4.95" customHeight="1" x14ac:dyDescent="0.25">
      <c r="A27" s="25"/>
      <c r="B27" s="26"/>
      <c r="C27" s="27"/>
      <c r="D27" s="27"/>
      <c r="E27" s="27"/>
      <c r="F27" s="53"/>
      <c r="G27" s="27"/>
      <c r="H27" s="27"/>
      <c r="I27" s="27" t="s">
        <v>28</v>
      </c>
      <c r="J27" s="27"/>
      <c r="K27" s="28">
        <f>F27-G27</f>
        <v>0</v>
      </c>
    </row>
    <row r="28" spans="1:17" s="12" customFormat="1" ht="18" customHeight="1" x14ac:dyDescent="0.25">
      <c r="A28" s="30"/>
      <c r="B28" s="31"/>
      <c r="C28" s="32"/>
      <c r="D28" s="32"/>
      <c r="E28" s="32"/>
      <c r="F28" s="33"/>
      <c r="G28" s="32"/>
      <c r="H28" s="34"/>
      <c r="I28" s="32"/>
      <c r="J28" s="34"/>
      <c r="K28" s="35"/>
    </row>
    <row r="29" spans="1:17" ht="25.5" hidden="1" customHeight="1" x14ac:dyDescent="0.3">
      <c r="A29" s="36" t="s">
        <v>15</v>
      </c>
      <c r="B29" s="37"/>
      <c r="C29" s="38" t="e">
        <f>C36-#REF!-#REF!-#REF!-#REF!</f>
        <v>#REF!</v>
      </c>
      <c r="D29" s="38" t="e">
        <f>D36-#REF!-#REF!-#REF!-#REF!</f>
        <v>#REF!</v>
      </c>
      <c r="E29" s="38" t="e">
        <f>E36-#REF!-#REF!-#REF!-#REF!</f>
        <v>#REF!</v>
      </c>
      <c r="F29" s="54" t="e">
        <f>F36-#REF!-#REF!-#REF!-#REF!</f>
        <v>#REF!</v>
      </c>
      <c r="G29" s="38" t="e">
        <f>G36-#REF!-#REF!-#REF!-#REF!</f>
        <v>#REF!</v>
      </c>
    </row>
    <row r="30" spans="1:17" x14ac:dyDescent="0.3">
      <c r="G30" s="40"/>
    </row>
    <row r="31" spans="1:17" s="45" customFormat="1" ht="30" customHeight="1" x14ac:dyDescent="0.3">
      <c r="A31" s="1"/>
      <c r="B31" s="41"/>
      <c r="C31" s="42"/>
      <c r="D31" s="42"/>
      <c r="E31" s="42"/>
      <c r="F31" s="42"/>
      <c r="G31" s="42"/>
      <c r="H31" s="43"/>
      <c r="I31" s="43"/>
      <c r="J31" s="43"/>
      <c r="K31" s="44"/>
    </row>
    <row r="32" spans="1:17" s="45" customFormat="1" x14ac:dyDescent="0.3">
      <c r="B32" s="41"/>
      <c r="K32" s="44"/>
    </row>
    <row r="33" spans="1:11" s="45" customFormat="1" ht="27" customHeight="1" x14ac:dyDescent="0.3">
      <c r="A33" s="1"/>
      <c r="B33" s="41"/>
      <c r="C33" s="46"/>
      <c r="D33" s="46"/>
      <c r="E33" s="46"/>
      <c r="F33" s="46"/>
      <c r="G33" s="46"/>
      <c r="H33" s="43"/>
      <c r="I33" s="43"/>
      <c r="J33" s="43"/>
      <c r="K33" s="44"/>
    </row>
    <row r="34" spans="1:11" s="45" customFormat="1" x14ac:dyDescent="0.3">
      <c r="B34" s="41"/>
      <c r="K34" s="44"/>
    </row>
    <row r="35" spans="1:11" s="45" customFormat="1" x14ac:dyDescent="0.3">
      <c r="B35" s="41"/>
      <c r="K35" s="44"/>
    </row>
    <row r="36" spans="1:11" s="45" customFormat="1" ht="24" customHeight="1" x14ac:dyDescent="0.3">
      <c r="A36" s="1"/>
      <c r="B36" s="41"/>
      <c r="C36" s="47"/>
      <c r="D36" s="47"/>
      <c r="E36" s="47"/>
      <c r="F36" s="47"/>
      <c r="G36" s="47"/>
      <c r="K36" s="44"/>
    </row>
    <row r="37" spans="1:11" s="45" customFormat="1" x14ac:dyDescent="0.3">
      <c r="B37" s="41"/>
      <c r="K37" s="44"/>
    </row>
    <row r="38" spans="1:11" s="45" customFormat="1" x14ac:dyDescent="0.3">
      <c r="B38" s="41"/>
      <c r="K38" s="44"/>
    </row>
    <row r="39" spans="1:11" s="45" customFormat="1" ht="27" customHeight="1" x14ac:dyDescent="0.3">
      <c r="B39" s="41"/>
      <c r="C39" s="42"/>
      <c r="D39" s="42"/>
      <c r="E39" s="42"/>
      <c r="F39" s="42"/>
      <c r="G39" s="42"/>
      <c r="K39" s="44"/>
    </row>
    <row r="40" spans="1:11" s="45" customFormat="1" x14ac:dyDescent="0.3">
      <c r="B40" s="41"/>
      <c r="K40" s="44"/>
    </row>
    <row r="41" spans="1:11" s="45" customFormat="1" x14ac:dyDescent="0.3">
      <c r="B41" s="41"/>
      <c r="K41" s="44"/>
    </row>
  </sheetData>
  <sheetProtection formatCells="0" formatColumns="0" formatRows="0" insertColumns="0" insertRows="0" insertHyperlinks="0" deleteColumns="0" deleteRows="0" sort="0" autoFilter="0" pivotTables="0"/>
  <mergeCells count="6">
    <mergeCell ref="A1:K1"/>
    <mergeCell ref="A6:K6"/>
    <mergeCell ref="A13:K13"/>
    <mergeCell ref="A26:B26"/>
    <mergeCell ref="A5:I5"/>
    <mergeCell ref="A22:B22"/>
  </mergeCells>
  <pageMargins left="0.59055118110236227" right="0.39370078740157483" top="0.19685039370078741" bottom="0.19685039370078741" header="0.19685039370078741" footer="0.19685039370078741"/>
  <pageSetup paperSize="9" scale="96" orientation="landscape" r:id="rId1"/>
  <headerFooter alignWithMargins="0">
    <oddFooter>&amp;L&amp;"Arial Cyr,курсив"&amp;6&amp;F.xls&amp;R&amp;"Arial Cyr,курсив"&amp;6&amp;A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РБ</vt:lpstr>
      <vt:lpstr>РБ!Заголовки_для_печати</vt:lpstr>
      <vt:lpstr>РБ!Область_печати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2025-01-24T07:51:54Z</cp:lastPrinted>
  <dcterms:created xsi:type="dcterms:W3CDTF">2021-02-08T09:31:33Z</dcterms:created>
  <dcterms:modified xsi:type="dcterms:W3CDTF">2025-01-24T07:51:57Z</dcterms:modified>
</cp:coreProperties>
</file>