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ROLI\10_ЩОМІСЯЦЯ\К_10_виконання\РАЙБЮДЖ\2024\12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РБ!$A$1:$I$27</definedName>
  </definedNames>
  <calcPr calcId="152511"/>
</workbook>
</file>

<file path=xl/calcChain.xml><?xml version="1.0" encoding="utf-8"?>
<calcChain xmlns="http://schemas.openxmlformats.org/spreadsheetml/2006/main">
  <c r="I25" i="1" l="1"/>
  <c r="H25" i="1"/>
  <c r="H23" i="1"/>
  <c r="I8" i="1"/>
  <c r="H8" i="1"/>
  <c r="F3" i="1" l="1"/>
  <c r="A1" i="1"/>
  <c r="I23" i="1" l="1"/>
  <c r="E22" i="1" l="1"/>
  <c r="D22" i="1"/>
  <c r="D26" i="1" s="1"/>
  <c r="C22" i="1"/>
  <c r="F22" i="1"/>
  <c r="F26" i="1" l="1"/>
  <c r="E26" i="1"/>
  <c r="I9" i="1"/>
  <c r="H9" i="1"/>
  <c r="H26" i="1" l="1"/>
  <c r="I26" i="1"/>
  <c r="I24" i="1"/>
  <c r="H24" i="1"/>
  <c r="C26" i="1" l="1"/>
  <c r="I10" i="1" l="1"/>
  <c r="H10" i="1" l="1"/>
  <c r="G29" i="1" l="1"/>
  <c r="F29" i="1"/>
  <c r="E29" i="1"/>
  <c r="D29" i="1"/>
  <c r="C29" i="1"/>
  <c r="K27" i="1"/>
  <c r="G26" i="1"/>
  <c r="J26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6" i="1" l="1"/>
</calcChain>
</file>

<file path=xl/sharedStrings.xml><?xml version="1.0" encoding="utf-8"?>
<sst xmlns="http://schemas.openxmlformats.org/spreadsheetml/2006/main" count="32" uniqueCount="31">
  <si>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</si>
  <si>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</si>
  <si>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</si>
  <si>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</si>
  <si>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</si>
  <si>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</si>
  <si>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</si>
  <si>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</si>
  <si>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</si>
  <si>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</si>
  <si>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</si>
  <si>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</si>
  <si>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</si>
  <si>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</si>
  <si>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</si>
  <si>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</si>
  <si>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</si>
  <si>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</si>
  <si>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</si>
  <si>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</si>
  <si>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</si>
  <si>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</si>
  <si>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</si>
  <si>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</si>
  <si>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2024 рік</t>
  </si>
  <si>
    <t>Уточн. бюджет  на 
  2024 рік</t>
  </si>
  <si>
    <t>% до уточн. бюдж.   
на 2024</t>
  </si>
  <si>
    <t>Адміністративні штрафи та інші санкції</t>
  </si>
  <si>
    <t xml:space="preserve"> </t>
  </si>
  <si>
    <t>Уточн. план   на 
12 міс. 2024</t>
  </si>
  <si>
    <t>% до запл  бюдж 
на 12 міс.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</si>
</sst>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165" fontId="6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abSelected="1" view="pageBreakPreview" zoomScale="71" zoomScaleNormal="80" zoomScaleSheetLayoutView="71" workbookViewId="0">
      <pane xSplit="2" ySplit="5" topLeftCell="C9" activePane="bottomRight" state="frozen"/>
      <selection pane="topRight" activeCell="C1" sqref="C1"/>
      <selection pane="bottomLeft" activeCell="A8" sqref="A8"/>
      <selection pane="bottomRight" activeCell="R27" sqref="R27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6384" width="8.88671875" style="2"/>
  </cols>
  <sheetData>
    <row r="1" spans="1:11" ht="34.5" customHeight="1" x14ac:dyDescent="0.3">
      <c r="A1" s="68" t="str">
        <f>"НАДХОДЖЕННЯ ДО РАЙОННОГО БЮДЖЕТУ СТАНОМ НА 01.01.2025 р."</f>
        <v>НАДХОДЖЕННЯ ДО РАЙОННОГО БЮДЖЕТУ СТАНОМ НА 01.01.2025 р.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29</v>
      </c>
      <c r="F3" s="48" t="str">
        <f>"Факт. надходж. за 12 міс. 2024"</f>
        <v>Факт. надходж. за 12 міс. 2024</v>
      </c>
      <c r="G3" s="7" t="str">
        <f>"Факт. Надходж. за  2019"</f>
        <v>Факт. Надходж. за  2019</v>
      </c>
      <c r="H3" s="5" t="s">
        <v>30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62"/>
      <c r="K5" s="63"/>
    </row>
    <row r="6" spans="1:11" s="12" customFormat="1" ht="18" customHeight="1" thickTop="1" x14ac:dyDescent="0.25">
      <c r="A6" s="69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s="12" customFormat="1" ht="18" customHeight="1" x14ac:dyDescent="0.25">
      <c r="A7" s="13" t="s">
        <v>27</v>
      </c>
      <c r="B7" s="14">
        <v>21081100</v>
      </c>
      <c r="C7" s="15">
        <v>0</v>
      </c>
      <c r="D7" s="16">
        <v>0</v>
      </c>
      <c r="E7" s="16"/>
      <c r="F7" s="50">
        <v>1.1000000000000001</v>
      </c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30</v>
      </c>
      <c r="F8" s="50">
        <v>52.2</v>
      </c>
      <c r="G8" s="16"/>
      <c r="H8" s="66">
        <f>IF(E8=0, "", F8/E8*100)</f>
        <v>174</v>
      </c>
      <c r="I8" s="66">
        <f>IF(D8=0, "", F8/D8*100)</f>
        <v>174</v>
      </c>
      <c r="J8" s="17" t="str">
        <f>IF(G8=0, "", F8/G8*100)</f>
        <v/>
      </c>
      <c r="K8" s="18">
        <f t="shared" ref="K8:K12" si="0">F8-G8</f>
        <v>52.2</v>
      </c>
    </row>
    <row r="9" spans="1:11" s="12" customFormat="1" ht="42" customHeight="1" x14ac:dyDescent="0.25">
      <c r="A9" s="19" t="s">
        <v>17</v>
      </c>
      <c r="B9" s="20">
        <v>22012500</v>
      </c>
      <c r="C9" s="57">
        <v>0</v>
      </c>
      <c r="D9" s="16">
        <v>0</v>
      </c>
      <c r="E9" s="16">
        <v>0</v>
      </c>
      <c r="F9" s="50">
        <v>1.5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0.16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0.16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6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>IF(E20=0, "", F20/E20*100)</f>
        <v/>
      </c>
      <c r="I20" s="60" t="str">
        <f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>
        <v>0</v>
      </c>
      <c r="D21" s="23">
        <v>0</v>
      </c>
      <c r="E21" s="23">
        <v>0</v>
      </c>
      <c r="F21" s="52">
        <v>42</v>
      </c>
      <c r="G21" s="23"/>
      <c r="H21" s="60"/>
      <c r="I21" s="60"/>
      <c r="J21" s="64"/>
      <c r="K21" s="65"/>
    </row>
    <row r="22" spans="1:17" s="12" customFormat="1" ht="30" customHeight="1" x14ac:dyDescent="0.25">
      <c r="A22" s="71" t="s">
        <v>19</v>
      </c>
      <c r="B22" s="71"/>
      <c r="C22" s="23">
        <f>C7+C8+C9+C10+C21</f>
        <v>30</v>
      </c>
      <c r="D22" s="23">
        <f>D7+D8+D9+D10+D21</f>
        <v>30</v>
      </c>
      <c r="E22" s="23">
        <f>E7+E8+E9+E10+E21</f>
        <v>30</v>
      </c>
      <c r="F22" s="67">
        <f>F7+F8+F9+F10+F21</f>
        <v>96.960000000000008</v>
      </c>
      <c r="G22" s="23"/>
      <c r="H22" s="66">
        <v>323.3</v>
      </c>
      <c r="I22" s="66">
        <v>323.3</v>
      </c>
      <c r="J22" s="64"/>
      <c r="K22" s="65"/>
    </row>
    <row r="23" spans="1:17" s="12" customFormat="1" ht="64.2" customHeight="1" x14ac:dyDescent="0.25">
      <c r="A23" s="59" t="s">
        <v>20</v>
      </c>
      <c r="B23" s="14">
        <v>41030600</v>
      </c>
      <c r="C23" s="23">
        <v>1449.4</v>
      </c>
      <c r="D23" s="23">
        <v>1449.4</v>
      </c>
      <c r="E23" s="23">
        <v>1449.4</v>
      </c>
      <c r="F23" s="52">
        <v>1449.4</v>
      </c>
      <c r="G23" s="23"/>
      <c r="H23" s="66">
        <f>IF(E23=0, "", F23/E23*100)</f>
        <v>100</v>
      </c>
      <c r="I23" s="66">
        <f>IF(D23=0, "", F23/D23*100)</f>
        <v>100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>IF(E24=0, "", F24/E24*100)</f>
        <v/>
      </c>
      <c r="I24" s="66" t="str">
        <f>IF(D24=0, "", F24/D24*100)</f>
        <v/>
      </c>
      <c r="J24" s="64"/>
      <c r="K24" s="65"/>
    </row>
    <row r="25" spans="1:17" s="12" customFormat="1" ht="25.2" customHeight="1" thickBot="1" x14ac:dyDescent="0.3">
      <c r="A25" s="59" t="s">
        <v>22</v>
      </c>
      <c r="B25" s="14">
        <v>41053900</v>
      </c>
      <c r="C25" s="23"/>
      <c r="D25" s="23">
        <v>278.8</v>
      </c>
      <c r="E25" s="23">
        <v>278.8</v>
      </c>
      <c r="F25" s="52">
        <v>278.49</v>
      </c>
      <c r="G25" s="23"/>
      <c r="H25" s="66">
        <f>IF(E25=0, "", F25/E25*100)</f>
        <v>99.888809182209471</v>
      </c>
      <c r="I25" s="66">
        <f>IF(D25=0, "", F25/D25*100)</f>
        <v>99.888809182209471</v>
      </c>
      <c r="J25" s="64"/>
      <c r="K25" s="65"/>
    </row>
    <row r="26" spans="1:17" s="56" customFormat="1" ht="31.5" customHeight="1" thickBot="1" x14ac:dyDescent="0.3">
      <c r="A26" s="71" t="s">
        <v>14</v>
      </c>
      <c r="B26" s="71"/>
      <c r="C26" s="61">
        <f>C22+C23+C24</f>
        <v>1479.4</v>
      </c>
      <c r="D26" s="61">
        <f>D22+D23+D24+D25</f>
        <v>1758.2</v>
      </c>
      <c r="E26" s="61">
        <f>E22+E23+E24+E25</f>
        <v>1758.2</v>
      </c>
      <c r="F26" s="61">
        <f>F22+F23+F24+F25</f>
        <v>1824.8500000000001</v>
      </c>
      <c r="G26" s="61">
        <f>SUM(G6:G20)</f>
        <v>0</v>
      </c>
      <c r="H26" s="61">
        <f>IF(E26=0, "", F26/E26*100)</f>
        <v>103.79080878170856</v>
      </c>
      <c r="I26" s="61">
        <f>IF(D26=0, "", F26/D26*100)</f>
        <v>103.79080878170856</v>
      </c>
      <c r="J26" s="58" t="str">
        <f t="shared" si="2"/>
        <v/>
      </c>
      <c r="K26" s="55">
        <f>F26-G26</f>
        <v>1824.8500000000001</v>
      </c>
      <c r="Q26" s="12"/>
    </row>
    <row r="27" spans="1:17" s="29" customFormat="1" ht="4.95" customHeight="1" x14ac:dyDescent="0.25">
      <c r="A27" s="25"/>
      <c r="B27" s="26"/>
      <c r="C27" s="27"/>
      <c r="D27" s="27"/>
      <c r="E27" s="27"/>
      <c r="F27" s="53"/>
      <c r="G27" s="27"/>
      <c r="H27" s="27"/>
      <c r="I27" s="27" t="s">
        <v>28</v>
      </c>
      <c r="J27" s="27"/>
      <c r="K27" s="28">
        <f>F27-G27</f>
        <v>0</v>
      </c>
    </row>
    <row r="28" spans="1:17" s="12" customFormat="1" ht="18" customHeight="1" x14ac:dyDescent="0.25">
      <c r="A28" s="30"/>
      <c r="B28" s="31"/>
      <c r="C28" s="32"/>
      <c r="D28" s="32"/>
      <c r="E28" s="32"/>
      <c r="F28" s="33"/>
      <c r="G28" s="32"/>
      <c r="H28" s="34"/>
      <c r="I28" s="32"/>
      <c r="J28" s="34"/>
      <c r="K28" s="35"/>
    </row>
    <row r="29" spans="1:17" ht="25.5" hidden="1" customHeight="1" x14ac:dyDescent="0.3">
      <c r="A29" s="36" t="s">
        <v>15</v>
      </c>
      <c r="B29" s="37"/>
      <c r="C29" s="38" t="e">
        <f>C36-#REF!-#REF!-#REF!-#REF!</f>
        <v>#REF!</v>
      </c>
      <c r="D29" s="38" t="e">
        <f>D36-#REF!-#REF!-#REF!-#REF!</f>
        <v>#REF!</v>
      </c>
      <c r="E29" s="38" t="e">
        <f>E36-#REF!-#REF!-#REF!-#REF!</f>
        <v>#REF!</v>
      </c>
      <c r="F29" s="54" t="e">
        <f>F36-#REF!-#REF!-#REF!-#REF!</f>
        <v>#REF!</v>
      </c>
      <c r="G29" s="38" t="e">
        <f>G36-#REF!-#REF!-#REF!-#REF!</f>
        <v>#REF!</v>
      </c>
    </row>
    <row r="30" spans="1:17" x14ac:dyDescent="0.3">
      <c r="G30" s="40"/>
    </row>
    <row r="31" spans="1:17" s="45" customFormat="1" ht="30" customHeight="1" x14ac:dyDescent="0.3">
      <c r="A31" s="1"/>
      <c r="B31" s="41"/>
      <c r="C31" s="42"/>
      <c r="D31" s="42"/>
      <c r="E31" s="42"/>
      <c r="F31" s="42"/>
      <c r="G31" s="42"/>
      <c r="H31" s="43"/>
      <c r="I31" s="43"/>
      <c r="J31" s="43"/>
      <c r="K31" s="44"/>
    </row>
    <row r="32" spans="1:17" s="45" customFormat="1" x14ac:dyDescent="0.3">
      <c r="B32" s="41"/>
      <c r="K32" s="44"/>
    </row>
    <row r="33" spans="1:11" s="45" customFormat="1" ht="27" customHeight="1" x14ac:dyDescent="0.3">
      <c r="A33" s="1"/>
      <c r="B33" s="41"/>
      <c r="C33" s="46"/>
      <c r="D33" s="46"/>
      <c r="E33" s="46"/>
      <c r="F33" s="46"/>
      <c r="G33" s="46"/>
      <c r="H33" s="43"/>
      <c r="I33" s="43"/>
      <c r="J33" s="43"/>
      <c r="K33" s="44"/>
    </row>
    <row r="34" spans="1:11" s="45" customFormat="1" x14ac:dyDescent="0.3">
      <c r="B34" s="41"/>
      <c r="K34" s="44"/>
    </row>
    <row r="35" spans="1:11" s="45" customFormat="1" x14ac:dyDescent="0.3">
      <c r="B35" s="41"/>
      <c r="K35" s="44"/>
    </row>
    <row r="36" spans="1:11" s="45" customFormat="1" ht="24" customHeight="1" x14ac:dyDescent="0.3">
      <c r="A36" s="1"/>
      <c r="B36" s="41"/>
      <c r="C36" s="47"/>
      <c r="D36" s="47"/>
      <c r="E36" s="47"/>
      <c r="F36" s="47"/>
      <c r="G36" s="47"/>
      <c r="K36" s="44"/>
    </row>
    <row r="37" spans="1:11" s="45" customFormat="1" x14ac:dyDescent="0.3">
      <c r="B37" s="41"/>
      <c r="K37" s="44"/>
    </row>
    <row r="38" spans="1:11" s="45" customFormat="1" x14ac:dyDescent="0.3">
      <c r="B38" s="41"/>
      <c r="K38" s="44"/>
    </row>
    <row r="39" spans="1:11" s="45" customFormat="1" ht="27" customHeight="1" x14ac:dyDescent="0.3">
      <c r="B39" s="41"/>
      <c r="C39" s="42"/>
      <c r="D39" s="42"/>
      <c r="E39" s="42"/>
      <c r="F39" s="42"/>
      <c r="G39" s="42"/>
      <c r="K39" s="44"/>
    </row>
    <row r="40" spans="1:11" s="45" customFormat="1" x14ac:dyDescent="0.3">
      <c r="B40" s="41"/>
      <c r="K40" s="44"/>
    </row>
    <row r="41" spans="1:11" s="45" customFormat="1" x14ac:dyDescent="0.3">
      <c r="B41" s="41"/>
      <c r="K41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6:B26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2025-02-07T09:56:17Z</cp:lastPrinted>
  <dcterms:created xsi:type="dcterms:W3CDTF">2021-02-08T09:31:33Z</dcterms:created>
  <dcterms:modified xsi:type="dcterms:W3CDTF">2025-02-07T10:08:32Z</dcterms:modified>
</cp:coreProperties>
</file>