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\ri-294\"/>
    </mc:Choice>
  </mc:AlternateContent>
  <bookViews>
    <workbookView xWindow="240" yWindow="105" windowWidth="15570" windowHeight="11760"/>
  </bookViews>
  <sheets>
    <sheet name="доходи" sheetId="1" r:id="rId1"/>
  </sheets>
  <definedNames>
    <definedName name="_xlnm.Print_Titles" localSheetId="0">доходи!$8:$8</definedName>
    <definedName name="_xlnm.Print_Area" localSheetId="0">доходи!$A$1:$J$32</definedName>
  </definedNames>
  <calcPr calcId="152511"/>
</workbook>
</file>

<file path=xl/calcChain.xml><?xml version="1.0" encoding="utf-8"?>
<calcChain xmlns="http://schemas.openxmlformats.org/spreadsheetml/2006/main">
  <c r="F20" i="1" l="1"/>
  <c r="G19" i="1"/>
  <c r="F19" i="1" s="1"/>
  <c r="H28" i="1" l="1"/>
  <c r="H32" i="1" s="1"/>
  <c r="F27" i="1"/>
  <c r="C27" i="1"/>
  <c r="K26" i="1"/>
  <c r="J26" i="1"/>
  <c r="H26" i="1"/>
  <c r="G26" i="1"/>
  <c r="F26" i="1" s="1"/>
  <c r="C26" i="1"/>
  <c r="F25" i="1"/>
  <c r="G24" i="1"/>
  <c r="D21" i="1"/>
  <c r="C22" i="1"/>
  <c r="D24" i="1"/>
  <c r="C24" i="1" s="1"/>
  <c r="C25" i="1"/>
  <c r="E28" i="1"/>
  <c r="E32" i="1" s="1"/>
  <c r="D29" i="1"/>
  <c r="C29" i="1" s="1"/>
  <c r="C30" i="1"/>
  <c r="C31" i="1"/>
  <c r="D11" i="1" l="1"/>
  <c r="D28" i="1" s="1"/>
  <c r="C21" i="1"/>
  <c r="F24" i="1"/>
  <c r="C11" i="1" l="1"/>
  <c r="C28" i="1"/>
  <c r="D32" i="1"/>
  <c r="C32" i="1" s="1"/>
  <c r="J10" i="1"/>
  <c r="K10" i="1"/>
  <c r="G29" i="1" l="1"/>
  <c r="F23" i="1" l="1"/>
  <c r="G21" i="1" l="1"/>
  <c r="G11" i="1" l="1"/>
  <c r="G28" i="1" s="1"/>
  <c r="F22" i="1"/>
  <c r="I22" i="1" l="1"/>
  <c r="F31" i="1"/>
  <c r="I31" i="1" l="1"/>
  <c r="F11" i="1"/>
  <c r="I11" i="1" s="1"/>
  <c r="F21" i="1"/>
  <c r="F28" i="1"/>
  <c r="F29" i="1"/>
  <c r="K21" i="1"/>
  <c r="J21" i="1"/>
  <c r="J20" i="1"/>
  <c r="I20" i="1"/>
  <c r="K19" i="1"/>
  <c r="J19" i="1"/>
  <c r="I19" i="1"/>
  <c r="K18" i="1"/>
  <c r="J18" i="1"/>
  <c r="I18" i="1"/>
  <c r="K17" i="1"/>
  <c r="J17" i="1"/>
  <c r="I17" i="1"/>
  <c r="K16" i="1"/>
  <c r="I16" i="1"/>
  <c r="K15" i="1"/>
  <c r="I15" i="1"/>
  <c r="K13" i="1"/>
  <c r="I13" i="1"/>
  <c r="K12" i="1"/>
  <c r="I12" i="1"/>
  <c r="K11" i="1"/>
  <c r="J11" i="1"/>
  <c r="I28" i="1" l="1"/>
  <c r="I21" i="1"/>
  <c r="J28" i="1"/>
  <c r="G32" i="1"/>
  <c r="I29" i="1"/>
  <c r="K28" i="1"/>
  <c r="F32" i="1" l="1"/>
  <c r="F30" i="1"/>
  <c r="J32" i="1"/>
  <c r="K32" i="1"/>
  <c r="I30" i="1" l="1"/>
  <c r="I32" i="1"/>
</calcChain>
</file>

<file path=xl/sharedStrings.xml><?xml version="1.0" encoding="utf-8"?>
<sst xmlns="http://schemas.openxmlformats.org/spreadsheetml/2006/main" count="43" uniqueCount="39">
  <si>
    <t xml:space="preserve">Код бюджетної класифікації   </t>
  </si>
  <si>
    <t>% викон до  2019</t>
  </si>
  <si>
    <t>Відхилення до  2006р.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</si>
  <si>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– підприємців та громадських формувань, а також плата за надання інших платних посл</t>
  </si>
  <si>
    <t xml:space="preserve">% банку за кор.вiльн.кошт </t>
  </si>
  <si>
    <t xml:space="preserve"> Iншi надходження      </t>
  </si>
  <si>
    <t>Плата за оренду майн.компл.</t>
  </si>
  <si>
    <t xml:space="preserve"> Державне мито                 </t>
  </si>
  <si>
    <t>Неподаткові надходження</t>
  </si>
  <si>
    <t>Найменування згідно з програмною класифікацією доходів бюджету</t>
  </si>
  <si>
    <t>всього</t>
  </si>
  <si>
    <t>спеціальний фонд</t>
  </si>
  <si>
    <t>загальний фонд</t>
  </si>
  <si>
    <t>% до річного плану (загальний та спеціальний фонди)</t>
  </si>
  <si>
    <t>20000000</t>
  </si>
  <si>
    <t>Адміністративні збори та платежі, доходи від некомерційної діяльності</t>
  </si>
  <si>
    <t>Інші неподаткові надходження</t>
  </si>
  <si>
    <t>Разом доходів (без врахування міжбюджетних трансфертів)</t>
  </si>
  <si>
    <t>Офіційні трансферти</t>
  </si>
  <si>
    <t>Субвенції з місцевого бюджету іншим місцевим бюджетам</t>
  </si>
  <si>
    <t>Додаток 1</t>
  </si>
  <si>
    <t>Плата за надання адміністративних послуг</t>
  </si>
  <si>
    <t>Інші надходження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</si>
  <si>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</si>
  <si>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Субвенції з державного бюджету місцевим бюджетам</t>
  </si>
  <si>
    <t>1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</si>
  <si>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</si>
  <si>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 </t>
  </si>
  <si>
    <t xml:space="preserve">до рішення Олександрійської </t>
  </si>
  <si>
    <t xml:space="preserve">районної ради </t>
  </si>
  <si>
    <t>Затверджено на рік з урахуванням змін</t>
  </si>
  <si>
    <t>грн</t>
  </si>
  <si>
    <t>УСЬОГО ДОХОДІВ</t>
  </si>
  <si>
    <t>21000000</t>
  </si>
  <si>
    <t>Доходи від власності та підприємницької діяльності</t>
  </si>
  <si>
    <t>Виконано за січень-грудень 2024 року</t>
  </si>
  <si>
    <t>21080000</t>
  </si>
  <si>
    <t>Звіт про виконання дохідної частини районного бюджету Олександрійського району Кіровоградської області на 2024 рік</t>
  </si>
  <si>
    <t>19.03.2025  №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</si>
</sst>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_ ;[Red]\-0.0\ "/>
    <numFmt numFmtId="166" formatCode="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ahoma"/>
      <family val="2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64" fontId="2" fillId="0" borderId="2" xfId="0" applyNumberFormat="1" applyFont="1" applyBorder="1" applyAlignment="1" applyProtection="1">
      <alignment vertical="center"/>
    </xf>
    <xf numFmtId="164" fontId="2" fillId="0" borderId="0" xfId="0" applyNumberFormat="1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164" fontId="1" fillId="0" borderId="0" xfId="0" applyNumberFormat="1" applyFont="1" applyFill="1" applyBorder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164" fontId="2" fillId="0" borderId="14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vertical="center"/>
      <protection locked="0"/>
    </xf>
    <xf numFmtId="165" fontId="2" fillId="0" borderId="2" xfId="0" applyNumberFormat="1" applyFont="1" applyBorder="1" applyAlignment="1" applyProtection="1">
      <alignment vertical="center"/>
    </xf>
    <xf numFmtId="164" fontId="2" fillId="0" borderId="6" xfId="0" applyNumberFormat="1" applyFont="1" applyBorder="1" applyAlignment="1" applyProtection="1">
      <alignment vertical="center"/>
      <protection locked="0"/>
    </xf>
    <xf numFmtId="165" fontId="2" fillId="0" borderId="6" xfId="0" applyNumberFormat="1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 wrapText="1"/>
      <protection locked="0"/>
    </xf>
    <xf numFmtId="164" fontId="2" fillId="0" borderId="10" xfId="0" applyNumberFormat="1" applyFont="1" applyBorder="1" applyAlignment="1" applyProtection="1">
      <alignment horizontal="right" vertical="center"/>
    </xf>
    <xf numFmtId="165" fontId="2" fillId="0" borderId="11" xfId="0" applyNumberFormat="1" applyFont="1" applyBorder="1" applyAlignment="1" applyProtection="1">
      <alignment vertical="center"/>
    </xf>
    <xf numFmtId="164" fontId="2" fillId="0" borderId="9" xfId="0" applyNumberFormat="1" applyFont="1" applyFill="1" applyBorder="1" applyAlignment="1" applyProtection="1">
      <alignment vertical="center"/>
    </xf>
    <xf numFmtId="165" fontId="2" fillId="0" borderId="7" xfId="0" applyNumberFormat="1" applyFont="1" applyFill="1" applyBorder="1" applyAlignment="1" applyProtection="1">
      <alignment vertical="center"/>
    </xf>
    <xf numFmtId="2" fontId="2" fillId="0" borderId="6" xfId="0" applyNumberFormat="1" applyFont="1" applyBorder="1" applyAlignment="1" applyProtection="1">
      <alignment vertical="center"/>
      <protection locked="0"/>
    </xf>
    <xf numFmtId="2" fontId="1" fillId="0" borderId="14" xfId="0" applyNumberFormat="1" applyFont="1" applyBorder="1" applyAlignment="1" applyProtection="1">
      <alignment vertical="center"/>
      <protection locked="0"/>
    </xf>
    <xf numFmtId="166" fontId="1" fillId="0" borderId="14" xfId="0" applyNumberFormat="1" applyFont="1" applyBorder="1" applyAlignment="1" applyProtection="1">
      <alignment vertical="center"/>
      <protection locked="0"/>
    </xf>
    <xf numFmtId="4" fontId="1" fillId="0" borderId="14" xfId="0" applyNumberFormat="1" applyFont="1" applyBorder="1" applyAlignment="1" applyProtection="1">
      <alignment vertical="center"/>
      <protection locked="0"/>
    </xf>
    <xf numFmtId="4" fontId="2" fillId="0" borderId="14" xfId="0" applyNumberFormat="1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" fontId="1" fillId="0" borderId="2" xfId="0" applyNumberFormat="1" applyFont="1" applyBorder="1" applyAlignment="1" applyProtection="1">
      <alignment horizontal="center" vertical="center" wrapText="1"/>
      <protection locked="0"/>
    </xf>
    <xf numFmtId="1" fontId="1" fillId="0" borderId="14" xfId="0" applyNumberFormat="1" applyFont="1" applyBorder="1" applyAlignment="1" applyProtection="1">
      <alignment horizontal="center" vertical="center"/>
      <protection locked="0"/>
    </xf>
    <xf numFmtId="1" fontId="1" fillId="0" borderId="14" xfId="0" applyNumberFormat="1" applyFont="1" applyBorder="1" applyAlignment="1" applyProtection="1">
      <alignment horizontal="center" vertical="center"/>
    </xf>
    <xf numFmtId="2" fontId="2" fillId="0" borderId="2" xfId="0" applyNumberFormat="1" applyFont="1" applyBorder="1" applyAlignment="1" applyProtection="1">
      <alignment vertical="center"/>
      <protection locked="0"/>
    </xf>
    <xf numFmtId="166" fontId="1" fillId="0" borderId="2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  <protection locked="0"/>
    </xf>
    <xf numFmtId="4" fontId="1" fillId="0" borderId="2" xfId="0" applyNumberFormat="1" applyFont="1" applyFill="1" applyBorder="1" applyAlignment="1" applyProtection="1">
      <alignment vertical="center"/>
    </xf>
    <xf numFmtId="164" fontId="1" fillId="0" borderId="14" xfId="0" applyNumberFormat="1" applyFont="1" applyFill="1" applyBorder="1" applyAlignment="1" applyProtection="1">
      <alignment horizontal="right" vertical="center"/>
    </xf>
    <xf numFmtId="2" fontId="2" fillId="0" borderId="14" xfId="0" applyNumberFormat="1" applyFont="1" applyBorder="1" applyAlignment="1" applyProtection="1">
      <alignment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right" vertical="center"/>
    </xf>
    <xf numFmtId="164" fontId="2" fillId="0" borderId="8" xfId="0" applyNumberFormat="1" applyFont="1" applyBorder="1" applyAlignment="1" applyProtection="1">
      <alignment vertical="center"/>
    </xf>
    <xf numFmtId="164" fontId="1" fillId="0" borderId="14" xfId="0" applyNumberFormat="1" applyFont="1" applyBorder="1" applyAlignment="1" applyProtection="1">
      <alignment horizontal="right" vertical="center"/>
    </xf>
    <xf numFmtId="164" fontId="1" fillId="0" borderId="9" xfId="0" applyNumberFormat="1" applyFont="1" applyFill="1" applyBorder="1" applyAlignment="1" applyProtection="1">
      <alignment vertical="center"/>
    </xf>
    <xf numFmtId="165" fontId="1" fillId="0" borderId="7" xfId="0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/>
    <xf numFmtId="0" fontId="1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14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Zeros="0" tabSelected="1" zoomScale="80" zoomScaleNormal="80" zoomScaleSheetLayoutView="80" workbookViewId="0">
      <selection activeCell="G4" sqref="G4"/>
    </sheetView>
  </sheetViews>
  <sheetFormatPr defaultColWidth="8.85546875" defaultRowHeight="15.75" x14ac:dyDescent="0.25"/>
  <cols>
    <col min="1" max="1" width="11.7109375" style="2" customWidth="1"/>
    <col min="2" max="2" width="51.28515625" style="2" customWidth="1"/>
    <col min="3" max="3" width="13.85546875" style="2" customWidth="1"/>
    <col min="4" max="4" width="14.42578125" style="2" customWidth="1"/>
    <col min="5" max="5" width="13.5703125" style="2" customWidth="1"/>
    <col min="6" max="6" width="15.5703125" style="2" customWidth="1"/>
    <col min="7" max="7" width="14.7109375" style="2" customWidth="1"/>
    <col min="8" max="8" width="13.7109375" style="2" customWidth="1"/>
    <col min="9" max="9" width="14.85546875" style="2" customWidth="1"/>
    <col min="10" max="10" width="11.28515625" style="2" hidden="1" customWidth="1"/>
    <col min="11" max="11" width="7.85546875" style="3" hidden="1" customWidth="1"/>
    <col min="12" max="16384" width="8.85546875" style="2"/>
  </cols>
  <sheetData>
    <row r="1" spans="1:11" x14ac:dyDescent="0.25">
      <c r="G1" s="2" t="s">
        <v>20</v>
      </c>
    </row>
    <row r="2" spans="1:11" x14ac:dyDescent="0.25">
      <c r="G2" s="2" t="s">
        <v>28</v>
      </c>
    </row>
    <row r="3" spans="1:11" x14ac:dyDescent="0.25">
      <c r="G3" s="2" t="s">
        <v>29</v>
      </c>
    </row>
    <row r="4" spans="1:11" x14ac:dyDescent="0.25">
      <c r="G4" s="2" t="s">
        <v>38</v>
      </c>
    </row>
    <row r="6" spans="1:11" ht="19.149999999999999" customHeight="1" x14ac:dyDescent="0.25">
      <c r="A6" s="52" t="s">
        <v>37</v>
      </c>
      <c r="B6" s="53"/>
      <c r="C6" s="53"/>
      <c r="D6" s="53"/>
      <c r="E6" s="53"/>
      <c r="F6" s="53"/>
      <c r="G6" s="53"/>
      <c r="H6" s="53"/>
      <c r="I6" s="53"/>
      <c r="J6" s="39"/>
      <c r="K6" s="39"/>
    </row>
    <row r="7" spans="1:11" ht="16.149999999999999" customHeight="1" thickBot="1" x14ac:dyDescent="0.3">
      <c r="I7" s="40" t="s">
        <v>31</v>
      </c>
    </row>
    <row r="8" spans="1:11" s="5" customFormat="1" ht="48.6" customHeight="1" thickTop="1" thickBot="1" x14ac:dyDescent="0.25">
      <c r="A8" s="54" t="s">
        <v>0</v>
      </c>
      <c r="B8" s="64" t="s">
        <v>9</v>
      </c>
      <c r="C8" s="61" t="s">
        <v>30</v>
      </c>
      <c r="D8" s="62"/>
      <c r="E8" s="63"/>
      <c r="F8" s="61" t="s">
        <v>35</v>
      </c>
      <c r="G8" s="66"/>
      <c r="H8" s="67"/>
      <c r="I8" s="64" t="s">
        <v>13</v>
      </c>
      <c r="J8" s="14" t="s">
        <v>1</v>
      </c>
      <c r="K8" s="4" t="s">
        <v>2</v>
      </c>
    </row>
    <row r="9" spans="1:11" s="5" customFormat="1" ht="55.9" customHeight="1" thickTop="1" thickBot="1" x14ac:dyDescent="0.25">
      <c r="A9" s="55"/>
      <c r="B9" s="65"/>
      <c r="C9" s="32" t="s">
        <v>10</v>
      </c>
      <c r="D9" s="32" t="s">
        <v>12</v>
      </c>
      <c r="E9" s="32" t="s">
        <v>11</v>
      </c>
      <c r="F9" s="32" t="s">
        <v>10</v>
      </c>
      <c r="G9" s="32" t="s">
        <v>12</v>
      </c>
      <c r="H9" s="32" t="s">
        <v>11</v>
      </c>
      <c r="I9" s="65"/>
      <c r="J9" s="6"/>
      <c r="K9" s="6"/>
    </row>
    <row r="10" spans="1:11" s="7" customFormat="1" ht="19.899999999999999" customHeight="1" thickTop="1" x14ac:dyDescent="0.2">
      <c r="A10" s="33" t="s">
        <v>25</v>
      </c>
      <c r="B10" s="34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6">
        <v>9</v>
      </c>
      <c r="J10" s="17" t="e">
        <f>IF(#REF!=0, "",#REF! /#REF!*100)</f>
        <v>#REF!</v>
      </c>
      <c r="K10" s="8" t="e">
        <f>#REF!-#REF!</f>
        <v>#REF!</v>
      </c>
    </row>
    <row r="11" spans="1:11" s="7" customFormat="1" ht="30" customHeight="1" x14ac:dyDescent="0.2">
      <c r="A11" s="44" t="s">
        <v>14</v>
      </c>
      <c r="B11" s="15" t="s">
        <v>8</v>
      </c>
      <c r="C11" s="30">
        <f>D11+E11</f>
        <v>30000</v>
      </c>
      <c r="D11" s="31">
        <f>D21+D24+D26</f>
        <v>30000</v>
      </c>
      <c r="E11" s="31">
        <v>0</v>
      </c>
      <c r="F11" s="30">
        <f>G11+H11</f>
        <v>96953.85</v>
      </c>
      <c r="G11" s="31">
        <f>G21+G24+G26+G19</f>
        <v>96953.85</v>
      </c>
      <c r="H11" s="31"/>
      <c r="I11" s="16">
        <f>ROUND(F11/C11*100,1)</f>
        <v>323.2</v>
      </c>
      <c r="J11" s="17" t="e">
        <f>IF(#REF!=0, "",#REF! /#REF!*100)</f>
        <v>#REF!</v>
      </c>
      <c r="K11" s="8" t="e">
        <f>#REF!-#REF!</f>
        <v>#REF!</v>
      </c>
    </row>
    <row r="12" spans="1:11" s="7" customFormat="1" ht="30" hidden="1" customHeight="1" x14ac:dyDescent="0.2">
      <c r="A12" s="45">
        <v>22010300</v>
      </c>
      <c r="B12" s="15" t="s">
        <v>3</v>
      </c>
      <c r="C12" s="18"/>
      <c r="D12" s="18"/>
      <c r="E12" s="18"/>
      <c r="F12" s="18"/>
      <c r="G12" s="18"/>
      <c r="H12" s="18"/>
      <c r="I12" s="17" t="str">
        <f>IF(C12=0, "", IF((#REF!/C12*100)&lt;201,#REF!/ C12*100, "б.200"))</f>
        <v/>
      </c>
      <c r="J12" s="17"/>
      <c r="K12" s="8" t="e">
        <f>#REF!-#REF!</f>
        <v>#REF!</v>
      </c>
    </row>
    <row r="13" spans="1:11" s="7" customFormat="1" ht="30" hidden="1" customHeight="1" x14ac:dyDescent="0.2">
      <c r="A13" s="45">
        <v>22010300</v>
      </c>
      <c r="B13" s="15"/>
      <c r="C13" s="18"/>
      <c r="D13" s="18"/>
      <c r="E13" s="18"/>
      <c r="F13" s="18"/>
      <c r="G13" s="18"/>
      <c r="H13" s="18"/>
      <c r="I13" s="17" t="str">
        <f>IF(C13=0, "", IF((#REF!/C13*100)&lt;201,#REF!/ C13*100, "б.200"))</f>
        <v/>
      </c>
      <c r="J13" s="17"/>
      <c r="K13" s="8" t="e">
        <f>#REF!-#REF!</f>
        <v>#REF!</v>
      </c>
    </row>
    <row r="14" spans="1:11" s="7" customFormat="1" ht="30" hidden="1" customHeight="1" x14ac:dyDescent="0.2">
      <c r="A14" s="45">
        <v>22010300</v>
      </c>
      <c r="B14" s="59"/>
      <c r="C14" s="60"/>
      <c r="D14" s="60"/>
      <c r="E14" s="60"/>
      <c r="F14" s="60"/>
      <c r="G14" s="60"/>
      <c r="H14" s="60"/>
      <c r="I14" s="60"/>
      <c r="J14" s="60"/>
      <c r="K14" s="60"/>
    </row>
    <row r="15" spans="1:11" s="7" customFormat="1" ht="30" hidden="1" customHeight="1" x14ac:dyDescent="0.2">
      <c r="A15" s="45">
        <v>22010300</v>
      </c>
      <c r="B15" s="15" t="s">
        <v>4</v>
      </c>
      <c r="C15" s="18"/>
      <c r="D15" s="18"/>
      <c r="E15" s="18"/>
      <c r="F15" s="18"/>
      <c r="G15" s="18"/>
      <c r="H15" s="18"/>
      <c r="I15" s="17" t="str">
        <f>IF(C15=0, "", IF((#REF!/C15*100)&lt;201,#REF!/ C15*100, "б.200"))</f>
        <v/>
      </c>
      <c r="J15" s="17"/>
      <c r="K15" s="8" t="e">
        <f>#REF!-#REF!</f>
        <v>#REF!</v>
      </c>
    </row>
    <row r="16" spans="1:11" s="7" customFormat="1" ht="30" hidden="1" customHeight="1" x14ac:dyDescent="0.2">
      <c r="A16" s="45">
        <v>22010300</v>
      </c>
      <c r="B16" s="15" t="s">
        <v>5</v>
      </c>
      <c r="C16" s="18"/>
      <c r="D16" s="18"/>
      <c r="E16" s="18"/>
      <c r="F16" s="18"/>
      <c r="G16" s="18"/>
      <c r="H16" s="18"/>
      <c r="I16" s="17" t="str">
        <f>IF(C16=0, "", IF((#REF!/C16*100)&lt;201,#REF!/ C16*100, "б.200"))</f>
        <v/>
      </c>
      <c r="J16" s="17"/>
      <c r="K16" s="8" t="e">
        <f>#REF!-#REF!</f>
        <v>#REF!</v>
      </c>
    </row>
    <row r="17" spans="1:11" s="7" customFormat="1" ht="30" hidden="1" customHeight="1" x14ac:dyDescent="0.2">
      <c r="A17" s="45">
        <v>22010300</v>
      </c>
      <c r="B17" s="15" t="s">
        <v>6</v>
      </c>
      <c r="C17" s="18"/>
      <c r="D17" s="18"/>
      <c r="E17" s="18"/>
      <c r="F17" s="18"/>
      <c r="G17" s="18"/>
      <c r="H17" s="18"/>
      <c r="I17" s="17" t="str">
        <f>IF(C17=0, "",#REF!/C17*100)</f>
        <v/>
      </c>
      <c r="J17" s="17" t="e">
        <f>IF(#REF!=0, "",#REF! /#REF!*100)</f>
        <v>#REF!</v>
      </c>
      <c r="K17" s="8" t="e">
        <f>#REF!-#REF!</f>
        <v>#REF!</v>
      </c>
    </row>
    <row r="18" spans="1:11" s="7" customFormat="1" ht="30" hidden="1" customHeight="1" x14ac:dyDescent="0.2">
      <c r="A18" s="45">
        <v>22010300</v>
      </c>
      <c r="B18" s="15" t="s">
        <v>7</v>
      </c>
      <c r="C18" s="18"/>
      <c r="D18" s="18"/>
      <c r="E18" s="18"/>
      <c r="F18" s="18"/>
      <c r="G18" s="18"/>
      <c r="H18" s="18"/>
      <c r="I18" s="17" t="str">
        <f>IF(C18=0, "",#REF!/C18*100)</f>
        <v/>
      </c>
      <c r="J18" s="17" t="e">
        <f>IF(#REF!=0, "",#REF! /#REF!*100)</f>
        <v>#REF!</v>
      </c>
      <c r="K18" s="8" t="e">
        <f>#REF!-#REF!</f>
        <v>#REF!</v>
      </c>
    </row>
    <row r="19" spans="1:11" s="7" customFormat="1" ht="30" customHeight="1" x14ac:dyDescent="0.2">
      <c r="A19" s="44" t="s">
        <v>33</v>
      </c>
      <c r="B19" s="22" t="s">
        <v>34</v>
      </c>
      <c r="C19" s="18"/>
      <c r="D19" s="18"/>
      <c r="E19" s="18"/>
      <c r="F19" s="18">
        <f>G19</f>
        <v>1054</v>
      </c>
      <c r="G19" s="18">
        <f>G20</f>
        <v>1054</v>
      </c>
      <c r="H19" s="18"/>
      <c r="I19" s="17" t="str">
        <f>IF(C19=0, "",#REF!/C19*100)</f>
        <v/>
      </c>
      <c r="J19" s="17" t="e">
        <f>IF(#REF!=0, "",#REF! /#REF!*100)</f>
        <v>#REF!</v>
      </c>
      <c r="K19" s="19" t="e">
        <f>#REF!-#REF!</f>
        <v>#REF!</v>
      </c>
    </row>
    <row r="20" spans="1:11" s="7" customFormat="1" ht="30" customHeight="1" x14ac:dyDescent="0.2">
      <c r="A20" s="44" t="s">
        <v>36</v>
      </c>
      <c r="B20" s="15" t="s">
        <v>22</v>
      </c>
      <c r="C20" s="18"/>
      <c r="D20" s="18"/>
      <c r="E20" s="18"/>
      <c r="F20" s="18">
        <f>G20</f>
        <v>1054</v>
      </c>
      <c r="G20" s="18">
        <v>1054</v>
      </c>
      <c r="H20" s="20"/>
      <c r="I20" s="17" t="str">
        <f>IF(C20=0, "", IF((#REF!/C20*100)&lt;201,#REF!/ C20*100, "б.200"))</f>
        <v/>
      </c>
      <c r="J20" s="17" t="e">
        <f>IF(#REF!=0, "",#REF! /#REF!*100)</f>
        <v>#REF!</v>
      </c>
      <c r="K20" s="21"/>
    </row>
    <row r="21" spans="1:11" s="7" customFormat="1" ht="30" customHeight="1" x14ac:dyDescent="0.2">
      <c r="A21" s="45">
        <v>22000000</v>
      </c>
      <c r="B21" s="22" t="s">
        <v>15</v>
      </c>
      <c r="C21" s="30">
        <f t="shared" ref="C21:C30" si="0">D21+E21</f>
        <v>30000</v>
      </c>
      <c r="D21" s="31">
        <f>D22</f>
        <v>30000</v>
      </c>
      <c r="E21" s="31"/>
      <c r="F21" s="30">
        <f t="shared" ref="F21:F30" si="1">G21+H21</f>
        <v>53901</v>
      </c>
      <c r="G21" s="31">
        <f>G22+G23</f>
        <v>53901</v>
      </c>
      <c r="H21" s="20"/>
      <c r="I21" s="16">
        <f>ROUND(F21/C21*100,1)</f>
        <v>179.7</v>
      </c>
      <c r="J21" s="17" t="e">
        <f>IF(#REF!=0, "",#REF! /#REF!*100)</f>
        <v>#REF!</v>
      </c>
      <c r="K21" s="21" t="e">
        <f>#REF!-#REF!</f>
        <v>#REF!</v>
      </c>
    </row>
    <row r="22" spans="1:11" s="7" customFormat="1" ht="30" customHeight="1" x14ac:dyDescent="0.2">
      <c r="A22" s="45">
        <v>22010000</v>
      </c>
      <c r="B22" s="22" t="s">
        <v>21</v>
      </c>
      <c r="C22" s="30">
        <f t="shared" si="0"/>
        <v>30000</v>
      </c>
      <c r="D22" s="31">
        <v>30000</v>
      </c>
      <c r="E22" s="31"/>
      <c r="F22" s="30">
        <f t="shared" si="1"/>
        <v>53901</v>
      </c>
      <c r="G22" s="31">
        <v>53901</v>
      </c>
      <c r="H22" s="20"/>
      <c r="I22" s="16">
        <f>ROUND(F22/C22*100,1)</f>
        <v>179.7</v>
      </c>
      <c r="J22" s="23"/>
      <c r="K22" s="24"/>
    </row>
    <row r="23" spans="1:11" s="7" customFormat="1" ht="30" hidden="1" customHeight="1" x14ac:dyDescent="0.2">
      <c r="A23" s="45">
        <v>22130000</v>
      </c>
      <c r="B23" s="22" t="s">
        <v>23</v>
      </c>
      <c r="C23" s="28"/>
      <c r="D23" s="27"/>
      <c r="E23" s="20"/>
      <c r="F23" s="28">
        <f t="shared" si="1"/>
        <v>0</v>
      </c>
      <c r="G23" s="27"/>
      <c r="H23" s="20"/>
      <c r="I23" s="16"/>
      <c r="J23" s="23"/>
      <c r="K23" s="24"/>
    </row>
    <row r="24" spans="1:11" s="7" customFormat="1" ht="30" customHeight="1" x14ac:dyDescent="0.2">
      <c r="A24" s="45">
        <v>24000000</v>
      </c>
      <c r="B24" s="22" t="s">
        <v>16</v>
      </c>
      <c r="C24" s="29">
        <f t="shared" si="0"/>
        <v>0</v>
      </c>
      <c r="D24" s="37">
        <f>D25</f>
        <v>0</v>
      </c>
      <c r="E24" s="18"/>
      <c r="F24" s="28">
        <f>G24+H24</f>
        <v>41998.85</v>
      </c>
      <c r="G24" s="37">
        <f>G25</f>
        <v>41998.85</v>
      </c>
      <c r="H24" s="18"/>
      <c r="I24" s="16"/>
      <c r="J24" s="23"/>
      <c r="K24" s="24"/>
    </row>
    <row r="25" spans="1:11" s="7" customFormat="1" ht="30" customHeight="1" thickBot="1" x14ac:dyDescent="0.25">
      <c r="A25" s="45">
        <v>24060000</v>
      </c>
      <c r="B25" s="22" t="s">
        <v>22</v>
      </c>
      <c r="C25" s="29">
        <f>D25+E25</f>
        <v>0</v>
      </c>
      <c r="D25" s="38">
        <v>0</v>
      </c>
      <c r="E25" s="38">
        <v>0</v>
      </c>
      <c r="F25" s="43">
        <f>G25+H25</f>
        <v>41998.85</v>
      </c>
      <c r="G25" s="37">
        <v>41998.85</v>
      </c>
      <c r="H25" s="38"/>
      <c r="I25" s="16"/>
      <c r="J25" s="23"/>
      <c r="K25" s="24"/>
    </row>
    <row r="26" spans="1:11" s="7" customFormat="1" ht="30" hidden="1" customHeight="1" x14ac:dyDescent="0.2">
      <c r="A26" s="45">
        <v>25000000</v>
      </c>
      <c r="B26" s="22" t="s">
        <v>26</v>
      </c>
      <c r="C26" s="30">
        <f t="shared" ref="C26:C27" si="2">D26+E26</f>
        <v>0</v>
      </c>
      <c r="D26" s="31"/>
      <c r="E26" s="31"/>
      <c r="F26" s="30">
        <f t="shared" ref="F26:F27" si="3">G26+H26</f>
        <v>0</v>
      </c>
      <c r="G26" s="31">
        <f>G27</f>
        <v>0</v>
      </c>
      <c r="H26" s="27">
        <f>H27</f>
        <v>0</v>
      </c>
      <c r="I26" s="16"/>
      <c r="J26" s="17" t="e">
        <f>IF(#REF!=0, "",#REF! /#REF!*100)</f>
        <v>#REF!</v>
      </c>
      <c r="K26" s="21" t="e">
        <f>#REF!-#REF!</f>
        <v>#REF!</v>
      </c>
    </row>
    <row r="27" spans="1:11" s="7" customFormat="1" ht="30" hidden="1" customHeight="1" thickBot="1" x14ac:dyDescent="0.25">
      <c r="A27" s="45">
        <v>25010000</v>
      </c>
      <c r="B27" s="22" t="s">
        <v>27</v>
      </c>
      <c r="C27" s="30">
        <f t="shared" si="2"/>
        <v>0</v>
      </c>
      <c r="D27" s="31"/>
      <c r="E27" s="31"/>
      <c r="F27" s="30">
        <f t="shared" si="3"/>
        <v>0</v>
      </c>
      <c r="G27" s="31"/>
      <c r="H27" s="37"/>
      <c r="I27" s="16"/>
      <c r="J27" s="23"/>
      <c r="K27" s="24"/>
    </row>
    <row r="28" spans="1:11" s="51" customFormat="1" ht="30" customHeight="1" thickBot="1" x14ac:dyDescent="0.25">
      <c r="A28" s="56" t="s">
        <v>17</v>
      </c>
      <c r="B28" s="57"/>
      <c r="C28" s="30">
        <f t="shared" si="0"/>
        <v>30000</v>
      </c>
      <c r="D28" s="30">
        <f>D11</f>
        <v>30000</v>
      </c>
      <c r="E28" s="30">
        <f>E11+E24</f>
        <v>0</v>
      </c>
      <c r="F28" s="30">
        <f t="shared" si="1"/>
        <v>96953.85</v>
      </c>
      <c r="G28" s="30">
        <f>G11</f>
        <v>96953.85</v>
      </c>
      <c r="H28" s="30">
        <f>H11</f>
        <v>0</v>
      </c>
      <c r="I28" s="48">
        <f>ROUND(F28/C28*100,1)</f>
        <v>323.2</v>
      </c>
      <c r="J28" s="49" t="e">
        <f>IF(#REF!=0, "",#REF! /#REF!*100)</f>
        <v>#REF!</v>
      </c>
      <c r="K28" s="50" t="e">
        <f>#REF!-#REF!</f>
        <v>#REF!</v>
      </c>
    </row>
    <row r="29" spans="1:11" s="7" customFormat="1" ht="30" customHeight="1" x14ac:dyDescent="0.2">
      <c r="A29" s="45">
        <v>40000000</v>
      </c>
      <c r="B29" s="15" t="s">
        <v>18</v>
      </c>
      <c r="C29" s="30">
        <f t="shared" si="0"/>
        <v>1728200</v>
      </c>
      <c r="D29" s="31">
        <f>D30+D31</f>
        <v>1728200</v>
      </c>
      <c r="E29" s="31"/>
      <c r="F29" s="30">
        <f t="shared" si="1"/>
        <v>1727886.58</v>
      </c>
      <c r="G29" s="31">
        <f>G30+G31</f>
        <v>1727886.58</v>
      </c>
      <c r="H29" s="18"/>
      <c r="I29" s="16">
        <f>ROUND(F29/C29*100,1)</f>
        <v>100</v>
      </c>
      <c r="J29" s="46"/>
      <c r="K29" s="47"/>
    </row>
    <row r="30" spans="1:11" ht="30" customHeight="1" x14ac:dyDescent="0.25">
      <c r="A30" s="45">
        <v>41030000</v>
      </c>
      <c r="B30" s="15" t="s">
        <v>24</v>
      </c>
      <c r="C30" s="30">
        <f t="shared" si="0"/>
        <v>1449400</v>
      </c>
      <c r="D30" s="31">
        <v>1449400</v>
      </c>
      <c r="E30" s="31"/>
      <c r="F30" s="30">
        <f t="shared" si="1"/>
        <v>1449400</v>
      </c>
      <c r="G30" s="31">
        <v>1449400</v>
      </c>
      <c r="H30" s="18"/>
      <c r="I30" s="16">
        <f>ROUND(F30/C30*100,1)</f>
        <v>100</v>
      </c>
      <c r="K30" s="2"/>
    </row>
    <row r="31" spans="1:11" ht="30" customHeight="1" thickBot="1" x14ac:dyDescent="0.3">
      <c r="A31" s="45">
        <v>41050000</v>
      </c>
      <c r="B31" s="15" t="s">
        <v>19</v>
      </c>
      <c r="C31" s="30">
        <f>D31+E31</f>
        <v>278800</v>
      </c>
      <c r="D31" s="31">
        <v>278800</v>
      </c>
      <c r="E31" s="31"/>
      <c r="F31" s="30">
        <f>G31+H31</f>
        <v>278486.58</v>
      </c>
      <c r="G31" s="31">
        <v>278486.58</v>
      </c>
      <c r="H31" s="18"/>
      <c r="I31" s="16">
        <f>ROUND(F31/C31*100,1)</f>
        <v>99.9</v>
      </c>
      <c r="K31" s="2"/>
    </row>
    <row r="32" spans="1:11" s="13" customFormat="1" ht="30" customHeight="1" thickBot="1" x14ac:dyDescent="0.25">
      <c r="A32" s="56" t="s">
        <v>32</v>
      </c>
      <c r="B32" s="58"/>
      <c r="C32" s="41">
        <f>D32+E32</f>
        <v>1758200</v>
      </c>
      <c r="D32" s="41">
        <f>D28+D29</f>
        <v>1758200</v>
      </c>
      <c r="E32" s="41">
        <f>E28+E29</f>
        <v>0</v>
      </c>
      <c r="F32" s="41">
        <f>G32+H32</f>
        <v>1824840.4300000002</v>
      </c>
      <c r="G32" s="41">
        <f>G29+G28</f>
        <v>1824840.4300000002</v>
      </c>
      <c r="H32" s="41">
        <f>H29+H28</f>
        <v>0</v>
      </c>
      <c r="I32" s="42">
        <f>ROUND(F32/C32*100,1)</f>
        <v>103.8</v>
      </c>
      <c r="J32" s="25" t="e">
        <f>IF(#REF!=0, "",#REF! /#REF!*100)</f>
        <v>#REF!</v>
      </c>
      <c r="K32" s="26" t="e">
        <f>#REF!-#REF!</f>
        <v>#REF!</v>
      </c>
    </row>
    <row r="33" spans="2:11" s="11" customFormat="1" ht="19.899999999999999" customHeight="1" x14ac:dyDescent="0.25">
      <c r="K33" s="10"/>
    </row>
    <row r="34" spans="2:11" s="11" customFormat="1" ht="24" customHeight="1" x14ac:dyDescent="0.25">
      <c r="B34" s="1"/>
      <c r="C34" s="12"/>
      <c r="D34" s="12"/>
      <c r="E34" s="12"/>
      <c r="F34" s="12"/>
      <c r="G34" s="12"/>
      <c r="H34" s="12"/>
      <c r="K34" s="10"/>
    </row>
    <row r="35" spans="2:11" s="11" customFormat="1" x14ac:dyDescent="0.25">
      <c r="K35" s="10"/>
    </row>
    <row r="36" spans="2:11" s="11" customFormat="1" x14ac:dyDescent="0.25">
      <c r="K36" s="10"/>
    </row>
    <row r="37" spans="2:11" s="11" customFormat="1" ht="27" customHeight="1" x14ac:dyDescent="0.25">
      <c r="C37" s="9"/>
      <c r="D37" s="9"/>
      <c r="E37" s="9"/>
      <c r="F37" s="9"/>
      <c r="G37" s="9"/>
      <c r="H37" s="9"/>
      <c r="K37" s="10"/>
    </row>
    <row r="38" spans="2:11" s="11" customFormat="1" x14ac:dyDescent="0.25">
      <c r="K38" s="10"/>
    </row>
    <row r="39" spans="2:11" s="11" customFormat="1" x14ac:dyDescent="0.25">
      <c r="K39" s="10"/>
    </row>
  </sheetData>
  <sheetProtection formatCells="0" formatColumns="0" formatRows="0" insertColumns="0" insertRows="0" insertHyperlinks="0" deleteColumns="0" deleteRows="0" sort="0" autoFilter="0" pivotTables="0"/>
  <mergeCells count="9">
    <mergeCell ref="A6:I6"/>
    <mergeCell ref="A8:A9"/>
    <mergeCell ref="A28:B28"/>
    <mergeCell ref="A32:B32"/>
    <mergeCell ref="B14:K14"/>
    <mergeCell ref="C8:E8"/>
    <mergeCell ref="I8:I9"/>
    <mergeCell ref="F8:H8"/>
    <mergeCell ref="B8:B9"/>
  </mergeCells>
  <printOptions horizontalCentered="1"/>
  <pageMargins left="0.39370078740157483" right="0.39370078740157483" top="1.1811023622047245" bottom="0.39370078740157483" header="0.19685039370078741" footer="0.19685039370078741"/>
  <pageSetup paperSize="9" scale="8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доходи</vt:lpstr>
      <vt:lpstr>доходи!Заголовки_для_печати</vt:lpstr>
      <vt:lpstr>доходи!Область_печати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2025-03-20T07:34:09Z</cp:lastPrinted>
  <dcterms:created xsi:type="dcterms:W3CDTF">2021-02-08T09:31:33Z</dcterms:created>
  <dcterms:modified xsi:type="dcterms:W3CDTF">2025-03-20T07:34:15Z</dcterms:modified>
</cp:coreProperties>
</file>