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s="1"/>
  <c r="K10" i="14" l="1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J24" i="14"/>
  <c r="Q24" i="14" s="1"/>
  <c r="P29" i="14"/>
  <c r="G24" i="14"/>
  <c r="G29" i="14" s="1"/>
  <c r="S5" i="14"/>
  <c r="AA5" i="14"/>
  <c r="M29" i="14"/>
  <c r="R29" i="14" s="1"/>
  <c r="W5" i="14"/>
  <c r="J29" i="14" l="1"/>
  <c r="N29" i="14"/>
  <c r="AA7" i="2"/>
  <c r="AB7" i="2"/>
  <c r="Q29" i="14" l="1"/>
  <c r="S29" i="14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<sst xmlns="http://schemas.openxmlformats.org/spreadsheetml/2006/main" count="6379" uniqueCount="498">
  <si>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</si>
  <si>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</si>
  <si>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</si>
  <si>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</si>
  <si>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</si>
  <si>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</si>
  <si>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</si>
  <si>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</si>
  <si>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</si>
  <si>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</si>
  <si>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</si>
  <si>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</si>
  <si>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</si>
  <si>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</si>
  <si>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</si>
  <si>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</si>
  <si>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</si>
  <si>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</si>
  <si>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</si>
  <si>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</si>
  <si>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</si>
  <si>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</si>
  <si>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</si>
  <si>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</si>
  <si>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</si>
  <si>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</si>
  <si>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</si>
  <si>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</si>
  <si>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</si>
  <si>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</si>
  <si>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</si>
  <si>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</si>
  <si>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</si>
  <si>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</si>
  <si>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</si>
  <si>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</si>
  <si>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</si>
  <si>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</si>
  <si>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</si>
  <si>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</si>
  <si>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</si>
  <si>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</si>
  <si>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</si>
  <si>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</si>
  <si>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</si>
  <si>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</si>
  <si>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</si>
  <si>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</si>
  <si>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</si>
  <si>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</si>
  <si>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</si>
  <si>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</si>
  <si>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</si>
  <si>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</si>
  <si>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</si>
  <si>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</si>
  <si>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</si>
  <si>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</si>
  <si>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</si>
  <si>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</si>
  <si>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</si>
  <si>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</si>
  <si>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</si>
  <si>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</si>
  <si>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</si>
  <si>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</si>
  <si>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</si>
  <si>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</si>
  <si>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</si>
  <si>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</si>
  <si>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</si>
  <si>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</si>
  <si>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</si>
  <si>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</si>
  <si>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</si>
  <si>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</si>
  <si>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</si>
  <si>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</si>
  <si>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</si>
  <si>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</si>
  <si>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</si>
  <si>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</si>
  <si>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</si>
  <si>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</si>
  <si>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</si>
  <si>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</si>
  <si>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</si>
  <si>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</si>
  <si>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</si>
  <si>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</si>
  <si>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</si>
  <si>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</si>
  <si>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</si>
  <si>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</si>
  <si>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</si>
  <si>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</si>
  <si>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</si>
  <si>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</si>
  <si>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</si>
  <si>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</si>
  <si>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</si>
  <si>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</si>
  <si>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</si>
  <si>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</si>
  <si>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</si>
  <si>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</si>
  <si>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</si>
  <si>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</si>
  <si>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</si>
  <si>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</si>
  <si>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</si>
  <si>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</si>
  <si>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</si>
  <si>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</si>
  <si>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</si>
  <si>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</si>
  <si>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</si>
  <si>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</si>
  <si>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</si>
  <si>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</si>
  <si>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</si>
  <si>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</si>
  <si>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</si>
  <si>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</si>
  <si>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</si>
  <si>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</si>
  <si>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</si>
  <si>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</si>
  <si>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</si>
  <si>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</si>
  <si>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</si>
  <si>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</si>
  <si>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</si>
  <si>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</si>
  <si>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</si>
  <si>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</si>
  <si>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</si>
  <si>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</si>
  <si>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</si>
  <si>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</si>
  <si>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</si>
  <si>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</si>
  <si>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</si>
  <si>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</si>
  <si>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</si>
  <si>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</si>
  <si>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</si>
  <si>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</si>
  <si>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</si>
  <si>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</si>
  <si>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</si>
  <si>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</si>
  <si>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</si>
  <si>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</si>
  <si>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</si>
  <si>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</si>
  <si>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</si>
  <si>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</si>
  <si>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</si>
  <si>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</si>
  <si>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</si>
  <si>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</si>
  <si>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</si>
  <si>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</si>
  <si>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</si>
  <si>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</si>
  <si>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</si>
  <si>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</si>
  <si>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</si>
  <si>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</si>
  <si>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</si>
  <si>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</si>
  <si>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</si>
  <si>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</si>
  <si>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</si>
  <si>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</si>
  <si>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</si>
  <si>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</si>
  <si>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</si>
  <si>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</si>
  <si>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</si>
  <si>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</si>
  <si>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</si>
  <si>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</si>
  <si>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</si>
  <si>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</si>
  <si>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</si>
  <si>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</si>
  <si>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</si>
  <si>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</si>
  <si>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</si>
  <si>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</si>
  <si>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</si>
  <si>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</si>
  <si>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</si>
  <si>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</si>
  <si>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</si>
  <si>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</si>
  <si>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</si>
  <si>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</si>
  <si>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</si>
  <si>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</si>
  <si>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</si>
  <si>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</si>
  <si>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</si>
  <si>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</si>
  <si>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</si>
  <si>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</si>
  <si>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</si>
  <si>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</si>
  <si>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</si>
  <si>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</si>
  <si>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</si>
  <si>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</si>
  <si>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</si>
  <si>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</si>
  <si>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</si>
  <si>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</si>
  <si>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</si>
  <si>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</si>
  <si>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</si>
  <si>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</si>
  <si>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</si>
  <si>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</si>
  <si>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</si>
  <si>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</si>
  <si>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</si>
  <si>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</si>
  <si>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</si>
  <si>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</si>
  <si>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</si>
  <si>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</si>
  <si>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</si>
  <si>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</si>
  <si>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</si>
  <si>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</si>
  <si>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</si>
  <si>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</si>
  <si>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</si>
  <si>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</si>
  <si>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</si>
  <si>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</si>
  <si>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</si>
  <si>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</si>
  <si>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</si>
  <si>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</si>
  <si>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</si>
  <si>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</si>
  <si>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</si>
  <si>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</si>
  <si>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</si>
  <si>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</si>
  <si>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</si>
  <si>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</si>
  <si>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</si>
  <si>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</si>
  <si>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</si>
  <si>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</si>
  <si>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</si>
  <si>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</si>
  <si>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</si>
  <si>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</si>
  <si>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</si>
  <si>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</si>
  <si>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</si>
  <si>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</si>
  <si>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</si>
  <si>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</si>
  <si>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</si>
  <si>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</si>
  <si>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</si>
  <si>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</si>
  <si>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</si>
  <si>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</si>
  <si>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</si>
  <si>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</si>
  <si>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</si>
  <si>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</si>
  <si>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</si>
  <si>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</si>
  <si>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</si>
  <si>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</si>
  <si>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</si>
  <si>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</si>
  <si>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</si>
  <si>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</si>
  <si>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</si>
  <si>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</si>
  <si>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</si>
  <si>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</si>
  <si>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</si>
  <si>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</si>
  <si>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</si>
  <si>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</si>
  <si>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</si>
  <si>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</si>
  <si>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</si>
  <si>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</si>
  <si>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</si>
  <si>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</si>
  <si>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</si>
  <si>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</si>
  <si>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</si>
  <si>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</si>
  <si>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</si>
  <si>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</si>
  <si>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</si>
  <si>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</si>
  <si>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</si>
  <si>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</si>
  <si>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</si>
  <si>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</si>
  <si>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</si>
  <si>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</si>
  <si>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</si>
  <si>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</si>
  <si>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</si>
  <si>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</si>
  <si>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</si>
  <si>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</si>
  <si>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</si>
  <si>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</si>
  <si>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</si>
  <si>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</si>
  <si>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</si>
  <si>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</si>
  <si>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</si>
  <si>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</si>
  <si>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</si>
  <si>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</si>
  <si>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</si>
  <si>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</si>
  <si>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</si>
  <si>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</si>
  <si>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</si>
  <si>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</si>
  <si>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</si>
  <si>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</si>
  <si>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</si>
  <si>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</si>
  <si>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</si>
  <si>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</si>
  <si>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</si>
  <si>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</si>
  <si>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</si>
  <si>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</si>
  <si>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</si>
  <si>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</si>
  <si>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</si>
  <si>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</si>
  <si>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</si>
  <si>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</si>
  <si>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</si>
  <si>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</si>
  <si>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</si>
  <si>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</si>
  <si>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</si>
  <si>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</si>
  <si>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</si>
  <si>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</si>
  <si>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</si>
  <si>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</si>
  <si>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</si>
  <si>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</si>
  <si>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</si>
  <si>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</si>
  <si>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</si>
  <si>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</si>
  <si>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</si>
  <si>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</si>
  <si>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</si>
  <si>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</si>
  <si>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</si>
  <si>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</si>
  <si>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</si>
  <si>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</si>
  <si>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</si>
  <si>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</si>
  <si>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</si>
  <si>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</si>
  <si>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</si>
  <si>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</si>
  <si>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</si>
  <si>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</si>
  <si>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</si>
  <si>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</si>
  <si>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</si>
  <si>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</si>
  <si>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</si>
  <si>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</si>
  <si>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</si>
  <si>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</si>
  <si>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</si>
  <si>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</si>
  <si>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</si>
  <si>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</si>
  <si>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</si>
  <si>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</si>
  <si>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</si>
  <si>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</si>
  <si>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</si>
  <si>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</si>
  <si>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</si>
  <si>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</si>
  <si>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</si>
  <si>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</si>
  <si>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</si>
  <si>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</si>
  <si>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</si>
  <si>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</si>
  <si>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</si>
  <si>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</si>
  <si>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</si>
  <si>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</si>
  <si>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</si>
  <si>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</si>
  <si>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</si>
  <si>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</si>
  <si>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</si>
  <si>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</si>
  <si>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</si>
  <si>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</si>
  <si>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</si>
  <si>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</si>
  <si>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</si>
  <si>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</si>
  <si>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</si>
  <si>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</si>
  <si>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</si>
  <si>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</si>
  <si>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</si>
  <si>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</si>
  <si>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</si>
  <si>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</si>
  <si>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</si>
  <si>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</si>
  <si>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</si>
  <si>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</si>
  <si>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</si>
  <si>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</si>
  <si>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</si>
  <si>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</si>
  <si>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</si>
  <si>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</si>
  <si>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</si>
  <si>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</si>
  <si>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</si>
  <si>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</si>
  <si>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</si>
  <si>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</si>
  <si>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</si>
  <si>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</si>
  <si>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</si>
  <si>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</si>
  <si>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</si>
  <si>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</si>
  <si>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</si>
  <si>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</si>
  <si>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</si>
  <si>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</si>
  <si>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</si>
  <si>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</si>
  <si>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</si>
  <si>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</si>
  <si>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</si>
  <si>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</si>
  <si>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</si>
  <si>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</si>
  <si>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</si>
  <si>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</si>
  <si>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</si>
  <si>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</si>
  <si>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</si>
  <si>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</si>
  <si>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</si>
  <si>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</si>
  <si>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</si>
  <si>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</si>
  <si>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</si>
  <si>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</si>
  <si>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</si>
  <si>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</si>
  <si>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</si>
  <si>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</si>
  <si>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</si>
  <si>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</si>
  <si>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</si>
  <si>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</si>
  <si>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</si>
  <si>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</si>
  <si>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</si>
  <si>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</si>
  <si>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</si>
  <si>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</si>
  <si>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</si>
  <si>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</si>
  <si>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01.10.2025</t>
  </si>
  <si>
    <t>План на 9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</si>
</sst>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Q33" sqref="Q33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9 місяців 2025 року"</f>
        <v>Касові видатки за 9 місяців 2025 року</v>
      </c>
      <c r="O3" s="280"/>
      <c r="P3" s="280"/>
      <c r="Q3" s="280" t="s">
        <v>171</v>
      </c>
      <c r="R3" s="280" t="str">
        <f>"% до плану на 9 місяців 2025 року (загальний фонд)"</f>
        <v>% до плану на 9 місяців 2025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9 місяців 2025 року (загальний фонд)</v>
      </c>
      <c r="AA3" s="282" t="str">
        <f>N3</f>
        <v>Касові видатки за 9 місяців 2025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1676.8</v>
      </c>
      <c r="K5" s="264">
        <f>K6+K7</f>
        <v>1676.8</v>
      </c>
      <c r="L5" s="264">
        <f>L6</f>
        <v>0</v>
      </c>
      <c r="M5" s="241">
        <f>M6+M7</f>
        <v>1316.7</v>
      </c>
      <c r="N5" s="241">
        <f>O5+P5</f>
        <v>1195.7</v>
      </c>
      <c r="O5" s="264">
        <f>O6+O7</f>
        <v>1195.7</v>
      </c>
      <c r="P5" s="264" t="str">
        <f>P6</f>
        <v>0</v>
      </c>
      <c r="Q5" s="265">
        <f>IF(J5=0,,N5/J5%)</f>
        <v>71.308444656488547</v>
      </c>
      <c r="R5" s="265">
        <f>IF(M5=0,,O5/M5%)</f>
        <v>90.810359231411866</v>
      </c>
      <c r="S5" s="107">
        <f>SUM(G5:R5)</f>
        <v>10098.618803887901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239.39999999999986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1676.8</v>
      </c>
      <c r="K6" s="264">
        <v>1676.8</v>
      </c>
      <c r="L6" s="277">
        <v>0</v>
      </c>
      <c r="M6" s="241">
        <v>1316.7</v>
      </c>
      <c r="N6" s="241">
        <f t="shared" ref="N6:N28" si="2">O6+P6</f>
        <v>1195.7</v>
      </c>
      <c r="O6" s="264">
        <v>1195.7</v>
      </c>
      <c r="P6" s="256" t="s">
        <v>495</v>
      </c>
      <c r="Q6" s="265">
        <f>IF(J6=0,,N6/J6%)</f>
        <v>71.308444656488547</v>
      </c>
      <c r="R6" s="265">
        <f>IF(M6=0,,O6/M6%)</f>
        <v>90.810359231411866</v>
      </c>
      <c r="S6" s="107">
        <f>SUM(G6:R6)</f>
        <v>10098.618803887901</v>
      </c>
      <c r="AG6" s="133">
        <f>K6-H6</f>
        <v>239.39999999999986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1676.8</v>
      </c>
      <c r="K24" s="243">
        <f>K5+K8+K10+K17+K19+K21+K22+K23</f>
        <v>1676.8</v>
      </c>
      <c r="L24" s="243">
        <f>L5+L8+L10+L17+L19+L21+L22+L23</f>
        <v>0</v>
      </c>
      <c r="M24" s="243">
        <f>M5+M8+M10+M17+M19+M21+M22+M23</f>
        <v>1316.7</v>
      </c>
      <c r="N24" s="243">
        <f t="shared" si="8"/>
        <v>1195.7</v>
      </c>
      <c r="O24" s="243">
        <f>O5+O8+O10+O17+O19+O21+O22+O23</f>
        <v>1195.7</v>
      </c>
      <c r="P24" s="243">
        <f>P5+P8+P10+P17+P19+P21+P22+P23</f>
        <v>0</v>
      </c>
      <c r="Q24" s="243">
        <f>IF(J24=0,,N24/J24%)</f>
        <v>71.308444656488547</v>
      </c>
      <c r="R24" s="243">
        <f>IF(M24=0,,O24/M24%)</f>
        <v>90.810359231411866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1676.8</v>
      </c>
      <c r="K29" s="242">
        <f t="shared" si="11"/>
        <v>1676.8</v>
      </c>
      <c r="L29" s="242">
        <f t="shared" si="11"/>
        <v>0</v>
      </c>
      <c r="M29" s="266">
        <f t="shared" si="11"/>
        <v>1316.7</v>
      </c>
      <c r="N29" s="241">
        <f t="shared" si="11"/>
        <v>1195.7</v>
      </c>
      <c r="O29" s="242">
        <f t="shared" si="11"/>
        <v>1195.7</v>
      </c>
      <c r="P29" s="241">
        <f t="shared" si="11"/>
        <v>0</v>
      </c>
      <c r="Q29" s="275">
        <f>IF(J29=0,,N29/J29%)</f>
        <v>71.308444656488547</v>
      </c>
      <c r="R29" s="265">
        <f>IF(M29=0,,O29/M29%)</f>
        <v>90.810359231411866</v>
      </c>
      <c r="S29" s="244">
        <f>SUM(G29:R29)</f>
        <v>10098.618803887901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2025-10-02T12:49:26Z</dcterms:modified>
</cp:coreProperties>
</file>