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 l="1"/>
  <c r="R3" i="14" l="1"/>
  <c r="N3" i="14" l="1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l="1"/>
  <c r="K10" i="14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I29" i="14" s="1"/>
  <c r="H24" i="14"/>
  <c r="H29" i="14" s="1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J24" i="14" l="1"/>
  <c r="Q24" i="14" s="1"/>
  <c r="P29" i="14"/>
  <c r="G24" i="14"/>
  <c r="G29" i="14" s="1"/>
  <c r="Q5" i="14"/>
  <c r="S5" i="14" s="1"/>
  <c r="O29" i="14"/>
  <c r="AA5" i="14"/>
  <c r="M29" i="14"/>
  <c r="W5" i="14"/>
  <c r="R29" i="14" l="1"/>
  <c r="J29" i="14"/>
  <c r="N29" i="14"/>
  <c r="AA7" i="2"/>
  <c r="AB7" i="2"/>
  <c r="Q29" i="14" l="1"/>
  <c r="S29" i="14" s="1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<sst xmlns="http://schemas.openxmlformats.org/spreadsheetml/2006/main" count="6379" uniqueCount="498">
  <si>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</si>
  <si>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</si>
  <si>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</si>
  <si>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</si>
  <si>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</si>
  <si>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</si>
  <si>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</si>
  <si>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</si>
  <si>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</si>
  <si>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</si>
  <si>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</si>
  <si>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</si>
  <si>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</si>
  <si>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</si>
  <si>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</si>
  <si>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</si>
  <si>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</si>
  <si>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</si>
  <si>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</si>
  <si>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</si>
  <si>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</si>
  <si>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</si>
  <si>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</si>
  <si>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</si>
  <si>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</si>
  <si>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</si>
  <si>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</si>
  <si>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</si>
  <si>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</si>
  <si>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</si>
  <si>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</si>
  <si>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</si>
  <si>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</si>
  <si>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</si>
  <si>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</si>
  <si>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</si>
  <si>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</si>
  <si>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</si>
  <si>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</si>
  <si>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</si>
  <si>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</si>
  <si>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</si>
  <si>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</si>
  <si>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</si>
  <si>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</si>
  <si>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</si>
  <si>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</si>
  <si>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</si>
  <si>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</si>
  <si>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</si>
  <si>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</si>
  <si>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</si>
  <si>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</si>
  <si>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</si>
  <si>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</si>
  <si>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</si>
  <si>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</si>
  <si>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</si>
  <si>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</si>
  <si>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</si>
  <si>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</si>
  <si>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</si>
  <si>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</si>
  <si>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</si>
  <si>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</si>
  <si>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</si>
  <si>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</si>
  <si>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</si>
  <si>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</si>
  <si>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</si>
  <si>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</si>
  <si>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</si>
  <si>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</si>
  <si>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</si>
  <si>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</si>
  <si>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</si>
  <si>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</si>
  <si>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</si>
  <si>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</si>
  <si>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</si>
  <si>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</si>
  <si>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</si>
  <si>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</si>
  <si>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</si>
  <si>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</si>
  <si>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</si>
  <si>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</si>
  <si>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</si>
  <si>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</si>
  <si>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</si>
  <si>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</si>
  <si>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</si>
  <si>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</si>
  <si>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</si>
  <si>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</si>
  <si>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</si>
  <si>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</si>
  <si>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</si>
  <si>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</si>
  <si>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</si>
  <si>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</si>
  <si>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</si>
  <si>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</si>
  <si>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</si>
  <si>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</si>
  <si>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</si>
  <si>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</si>
  <si>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</si>
  <si>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</si>
  <si>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</si>
  <si>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</si>
  <si>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</si>
  <si>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</si>
  <si>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</si>
  <si>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</si>
  <si>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</si>
  <si>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</si>
  <si>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</si>
  <si>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</si>
  <si>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</si>
  <si>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</si>
  <si>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</si>
  <si>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</si>
  <si>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</si>
  <si>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</si>
  <si>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</si>
  <si>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</si>
  <si>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</si>
  <si>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</si>
  <si>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</si>
  <si>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</si>
  <si>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</si>
  <si>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</si>
  <si>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</si>
  <si>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</si>
  <si>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</si>
  <si>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</si>
  <si>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</si>
  <si>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</si>
  <si>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</si>
  <si>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</si>
  <si>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</si>
  <si>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</si>
  <si>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</si>
  <si>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</si>
  <si>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</si>
  <si>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</si>
  <si>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</si>
  <si>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</si>
  <si>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</si>
  <si>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</si>
  <si>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</si>
  <si>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</si>
  <si>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</si>
  <si>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</si>
  <si>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</si>
  <si>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</si>
  <si>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</si>
  <si>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</si>
  <si>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</si>
  <si>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</si>
  <si>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</si>
  <si>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</si>
  <si>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</si>
  <si>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</si>
  <si>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</si>
  <si>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</si>
  <si>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</si>
  <si>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</si>
  <si>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</si>
  <si>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</si>
  <si>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</si>
  <si>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</si>
  <si>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</si>
  <si>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</si>
  <si>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</si>
  <si>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</si>
  <si>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</si>
  <si>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</si>
  <si>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</si>
  <si>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</si>
  <si>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</si>
  <si>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</si>
  <si>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</si>
  <si>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</si>
  <si>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</si>
  <si>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</si>
  <si>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</si>
  <si>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</si>
  <si>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</si>
  <si>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</si>
  <si>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</si>
  <si>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</si>
  <si>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</si>
  <si>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</si>
  <si>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</si>
  <si>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</si>
  <si>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</si>
  <si>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</si>
  <si>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</si>
  <si>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</si>
  <si>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</si>
  <si>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</si>
  <si>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</si>
  <si>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</si>
  <si>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</si>
  <si>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</si>
  <si>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</si>
  <si>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</si>
  <si>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</si>
  <si>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</si>
  <si>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</si>
  <si>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</si>
  <si>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</si>
  <si>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</si>
  <si>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</si>
  <si>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</si>
  <si>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</si>
  <si>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</si>
  <si>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</si>
  <si>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</si>
  <si>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</si>
  <si>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</si>
  <si>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</si>
  <si>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</si>
  <si>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</si>
  <si>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</si>
  <si>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</si>
  <si>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</si>
  <si>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</si>
  <si>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</si>
  <si>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</si>
  <si>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</si>
  <si>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</si>
  <si>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</si>
  <si>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</si>
  <si>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</si>
  <si>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</si>
  <si>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</si>
  <si>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</si>
  <si>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</si>
  <si>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</si>
  <si>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</si>
  <si>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</si>
  <si>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</si>
  <si>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</si>
  <si>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</si>
  <si>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</si>
  <si>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</si>
  <si>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</si>
  <si>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</si>
  <si>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</si>
  <si>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</si>
  <si>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</si>
  <si>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</si>
  <si>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</si>
  <si>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</si>
  <si>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</si>
  <si>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</si>
  <si>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</si>
  <si>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</si>
  <si>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</si>
  <si>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</si>
  <si>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</si>
  <si>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</si>
  <si>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</si>
  <si>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</si>
  <si>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</si>
  <si>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</si>
  <si>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</si>
  <si>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</si>
  <si>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</si>
  <si>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</si>
  <si>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</si>
  <si>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</si>
  <si>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</si>
  <si>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</si>
  <si>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</si>
  <si>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</si>
  <si>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</si>
  <si>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</si>
  <si>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</si>
  <si>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</si>
  <si>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</si>
  <si>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</si>
  <si>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</si>
  <si>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</si>
  <si>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</si>
  <si>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</si>
  <si>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</si>
  <si>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</si>
  <si>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</si>
  <si>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</si>
  <si>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</si>
  <si>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</si>
  <si>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</si>
  <si>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</si>
  <si>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</si>
  <si>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</si>
  <si>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</si>
  <si>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</si>
  <si>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</si>
  <si>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</si>
  <si>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</si>
  <si>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</si>
  <si>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</si>
  <si>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</si>
  <si>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</si>
  <si>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</si>
  <si>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</si>
  <si>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</si>
  <si>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</si>
  <si>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</si>
  <si>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</si>
  <si>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</si>
  <si>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</si>
  <si>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</si>
  <si>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</si>
  <si>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</si>
  <si>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</si>
  <si>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</si>
  <si>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</si>
  <si>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</si>
  <si>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</si>
  <si>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</si>
  <si>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</si>
  <si>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</si>
  <si>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</si>
  <si>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</si>
  <si>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</si>
  <si>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</si>
  <si>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</si>
  <si>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</si>
  <si>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</si>
  <si>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</si>
  <si>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</si>
  <si>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</si>
  <si>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</si>
  <si>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</si>
  <si>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</si>
  <si>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</si>
  <si>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</si>
  <si>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</si>
  <si>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</si>
  <si>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</si>
  <si>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</si>
  <si>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</si>
  <si>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</si>
  <si>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</si>
  <si>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</si>
  <si>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</si>
  <si>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</si>
  <si>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</si>
  <si>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</si>
  <si>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</si>
  <si>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</si>
  <si>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</si>
  <si>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</si>
  <si>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</si>
  <si>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</si>
  <si>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</si>
  <si>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</si>
  <si>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</si>
  <si>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</si>
  <si>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</si>
  <si>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</si>
  <si>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</si>
  <si>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</si>
  <si>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</si>
  <si>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</si>
  <si>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</si>
  <si>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</si>
  <si>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</si>
  <si>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</si>
  <si>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</si>
  <si>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</si>
  <si>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</si>
  <si>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</si>
  <si>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</si>
  <si>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</si>
  <si>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</si>
  <si>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</si>
  <si>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</si>
  <si>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</si>
  <si>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</si>
  <si>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</si>
  <si>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</si>
  <si>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</si>
  <si>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</si>
  <si>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</si>
  <si>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</si>
  <si>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</si>
  <si>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</si>
  <si>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</si>
  <si>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</si>
  <si>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</si>
  <si>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</si>
  <si>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</si>
  <si>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</si>
  <si>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</si>
  <si>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</si>
  <si>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</si>
  <si>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</si>
  <si>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</si>
  <si>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</si>
  <si>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</si>
  <si>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</si>
  <si>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</si>
  <si>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</si>
  <si>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</si>
  <si>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</si>
  <si>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</si>
  <si>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</si>
  <si>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</si>
  <si>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</si>
  <si>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</si>
  <si>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</si>
  <si>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</si>
  <si>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</si>
  <si>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</si>
  <si>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</si>
  <si>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</si>
  <si>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</si>
  <si>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</si>
  <si>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</si>
  <si>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</si>
  <si>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</si>
  <si>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</si>
  <si>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</si>
  <si>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</si>
  <si>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</si>
  <si>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</si>
  <si>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</si>
  <si>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</si>
  <si>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</si>
  <si>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</si>
  <si>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</si>
  <si>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</si>
  <si>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</si>
  <si>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</si>
  <si>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</si>
  <si>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</si>
  <si>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</si>
  <si>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</si>
  <si>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</si>
  <si>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</si>
  <si>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</si>
  <si>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</si>
  <si>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</si>
  <si>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</si>
  <si>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</si>
  <si>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</si>
  <si>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</si>
  <si>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</si>
  <si>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</si>
  <si>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</si>
  <si>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</si>
  <si>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</si>
  <si>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</si>
  <si>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</si>
  <si>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</si>
  <si>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</si>
  <si>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</si>
  <si>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</si>
  <si>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</si>
  <si>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</si>
  <si>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</si>
  <si>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</si>
  <si>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</si>
  <si>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</si>
  <si>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</si>
  <si>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</si>
  <si>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</si>
  <si>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</si>
  <si>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</si>
  <si>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</si>
  <si>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</si>
  <si>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</si>
  <si>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</si>
  <si>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</si>
  <si>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</si>
  <si>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</si>
  <si>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</si>
  <si>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</si>
  <si>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</si>
  <si>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</si>
  <si>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</si>
  <si>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</si>
  <si>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</si>
  <si>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</si>
  <si>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</si>
  <si>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</si>
  <si>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</si>
  <si>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</si>
  <si>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</si>
  <si>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</si>
  <si>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01.04.2026</t>
  </si>
  <si>
    <t>План на 3 місяці 2026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</si>
</sst>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1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2" t="s">
        <v>141</v>
      </c>
      <c r="CA2" s="292"/>
    </row>
    <row r="3" spans="1:85" ht="163.95" customHeight="1" x14ac:dyDescent="0.25">
      <c r="A3" s="293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4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BA3:BC3"/>
    <mergeCell ref="BY3:CA3"/>
    <mergeCell ref="BG3:BI3"/>
    <mergeCell ref="BJ3:BL3"/>
    <mergeCell ref="BM3:BO3"/>
    <mergeCell ref="BP3:BR3"/>
    <mergeCell ref="BS3:BU3"/>
    <mergeCell ref="BV3:BX3"/>
    <mergeCell ref="A3:A4"/>
    <mergeCell ref="B3:D3"/>
    <mergeCell ref="E3:G3"/>
    <mergeCell ref="H3:J3"/>
    <mergeCell ref="K3:M3"/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2" t="s">
        <v>141</v>
      </c>
      <c r="CM2" s="292"/>
      <c r="CO2" s="59"/>
    </row>
    <row r="3" spans="1:98" ht="12.75" customHeight="1" x14ac:dyDescent="0.25">
      <c r="A3" s="295" t="s">
        <v>110</v>
      </c>
      <c r="B3" s="295" t="s">
        <v>132</v>
      </c>
      <c r="C3" s="295"/>
      <c r="D3" s="295"/>
      <c r="E3" s="295" t="s">
        <v>133</v>
      </c>
      <c r="F3" s="295"/>
      <c r="G3" s="295"/>
      <c r="H3" s="296" t="s">
        <v>134</v>
      </c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8"/>
      <c r="CK3" s="295" t="s">
        <v>135</v>
      </c>
      <c r="CL3" s="295"/>
      <c r="CM3" s="295"/>
      <c r="CO3" s="59"/>
    </row>
    <row r="4" spans="1:98" s="24" customFormat="1" ht="204" customHeight="1" x14ac:dyDescent="0.3">
      <c r="A4" s="295"/>
      <c r="B4" s="295"/>
      <c r="C4" s="295"/>
      <c r="D4" s="295"/>
      <c r="E4" s="295"/>
      <c r="F4" s="295"/>
      <c r="G4" s="295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5"/>
      <c r="CL4" s="295"/>
      <c r="CM4" s="295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5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9" t="s">
        <v>89</v>
      </c>
      <c r="CL26" s="299">
        <v>0</v>
      </c>
      <c r="CM26" s="299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CK26:CM26"/>
    <mergeCell ref="CE4:CG4"/>
    <mergeCell ref="CH4:CJ4"/>
    <mergeCell ref="BY4:CA4"/>
    <mergeCell ref="CB4:CD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AF4:AH4"/>
    <mergeCell ref="AI4:AK4"/>
    <mergeCell ref="AL4:AN4"/>
    <mergeCell ref="AO4:AQ4"/>
    <mergeCell ref="AR4:AT4"/>
    <mergeCell ref="BM4:BO4"/>
    <mergeCell ref="BP4:BR4"/>
    <mergeCell ref="AU4:AW4"/>
    <mergeCell ref="AX4:AZ4"/>
    <mergeCell ref="BA4:BC4"/>
    <mergeCell ref="BD4:BF4"/>
    <mergeCell ref="BG4:BI4"/>
    <mergeCell ref="BJ4:BL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0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2" t="s">
        <v>141</v>
      </c>
      <c r="BL2" s="292"/>
    </row>
    <row r="3" spans="1:71" s="79" customFormat="1" ht="12.75" customHeight="1" x14ac:dyDescent="0.25">
      <c r="A3" s="301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7" t="s">
        <v>145</v>
      </c>
      <c r="BK3" s="308"/>
      <c r="BL3" s="309"/>
    </row>
    <row r="4" spans="1:71" s="79" customFormat="1" ht="157.5" customHeight="1" x14ac:dyDescent="0.25">
      <c r="A4" s="302"/>
      <c r="B4" s="304"/>
      <c r="C4" s="305"/>
      <c r="D4" s="306"/>
      <c r="E4" s="304"/>
      <c r="F4" s="305"/>
      <c r="G4" s="306"/>
      <c r="H4" s="304"/>
      <c r="I4" s="305"/>
      <c r="J4" s="306"/>
      <c r="K4" s="304"/>
      <c r="L4" s="305"/>
      <c r="M4" s="306"/>
      <c r="N4" s="304"/>
      <c r="O4" s="305"/>
      <c r="P4" s="306"/>
      <c r="Q4" s="304"/>
      <c r="R4" s="305"/>
      <c r="S4" s="306"/>
      <c r="T4" s="304"/>
      <c r="U4" s="305"/>
      <c r="V4" s="306"/>
      <c r="W4" s="304"/>
      <c r="X4" s="305"/>
      <c r="Y4" s="306"/>
      <c r="Z4" s="304"/>
      <c r="AA4" s="305"/>
      <c r="AB4" s="306"/>
      <c r="AC4" s="304"/>
      <c r="AD4" s="305"/>
      <c r="AE4" s="306"/>
      <c r="AF4" s="304"/>
      <c r="AG4" s="305"/>
      <c r="AH4" s="306"/>
      <c r="AI4" s="304"/>
      <c r="AJ4" s="305"/>
      <c r="AK4" s="306"/>
      <c r="AL4" s="304"/>
      <c r="AM4" s="305"/>
      <c r="AN4" s="306"/>
      <c r="AO4" s="304"/>
      <c r="AP4" s="305"/>
      <c r="AQ4" s="306"/>
      <c r="AR4" s="304"/>
      <c r="AS4" s="305"/>
      <c r="AT4" s="306"/>
      <c r="AU4" s="304"/>
      <c r="AV4" s="305"/>
      <c r="AW4" s="306"/>
      <c r="AX4" s="304"/>
      <c r="AY4" s="305"/>
      <c r="AZ4" s="306"/>
      <c r="BA4" s="304"/>
      <c r="BB4" s="305"/>
      <c r="BC4" s="306"/>
      <c r="BD4" s="304"/>
      <c r="BE4" s="305"/>
      <c r="BF4" s="306"/>
      <c r="BG4" s="304"/>
      <c r="BH4" s="305"/>
      <c r="BI4" s="306"/>
      <c r="BJ4" s="310"/>
      <c r="BK4" s="311"/>
      <c r="BL4" s="312"/>
    </row>
    <row r="5" spans="1:71" s="82" customFormat="1" ht="31.65" customHeight="1" x14ac:dyDescent="0.3">
      <c r="A5" s="303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13" t="s">
        <v>89</v>
      </c>
      <c r="BK25" s="31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F41" sqref="F41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1" t="s">
        <v>157</v>
      </c>
      <c r="F3" s="282" t="s">
        <v>158</v>
      </c>
      <c r="G3" s="282" t="s">
        <v>159</v>
      </c>
      <c r="H3" s="282"/>
      <c r="I3" s="282"/>
      <c r="J3" s="280" t="s">
        <v>160</v>
      </c>
      <c r="K3" s="280"/>
      <c r="L3" s="280"/>
      <c r="M3" s="280" t="s">
        <v>497</v>
      </c>
      <c r="N3" s="280" t="str">
        <f>"Касові видатки за 3 місяці 2026 року"</f>
        <v>Касові видатки за 3 місяці 2026 року</v>
      </c>
      <c r="O3" s="280"/>
      <c r="P3" s="280"/>
      <c r="Q3" s="280" t="s">
        <v>171</v>
      </c>
      <c r="R3" s="280" t="str">
        <f>"% до плану на березень місяць 2026 року (загальний фонд)"</f>
        <v>% до плану на березень місяць 2026 року (загальний фонд)</v>
      </c>
      <c r="T3" s="282" t="s">
        <v>159</v>
      </c>
      <c r="U3" s="282"/>
      <c r="V3" s="282"/>
      <c r="W3" s="282" t="s">
        <v>160</v>
      </c>
      <c r="X3" s="282"/>
      <c r="Y3" s="282"/>
      <c r="Z3" s="282" t="str">
        <f>M3</f>
        <v>План на 3 місяці 2026 року (загальний фонд)</v>
      </c>
      <c r="AA3" s="282" t="str">
        <f>N3</f>
        <v>Касові видатки за 3 місяці 2026 року</v>
      </c>
      <c r="AB3" s="282"/>
      <c r="AC3" s="282"/>
    </row>
    <row r="4" spans="1:34" ht="73.2" customHeight="1" x14ac:dyDescent="0.3">
      <c r="E4" s="281"/>
      <c r="F4" s="282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82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1479.4</v>
      </c>
      <c r="H5" s="151">
        <f>H6</f>
        <v>1479.4</v>
      </c>
      <c r="I5" s="151" t="str">
        <f>I6</f>
        <v>0,00</v>
      </c>
      <c r="J5" s="241">
        <f>K5+L5</f>
        <v>1504.4</v>
      </c>
      <c r="K5" s="264">
        <f>K6+K7</f>
        <v>1504.4</v>
      </c>
      <c r="L5" s="264">
        <f>L6</f>
        <v>0</v>
      </c>
      <c r="M5" s="241">
        <f>M6+M7</f>
        <v>392.8</v>
      </c>
      <c r="N5" s="241">
        <f>O5+P5</f>
        <v>351.6</v>
      </c>
      <c r="O5" s="264">
        <f>O6+O7</f>
        <v>351.6</v>
      </c>
      <c r="P5" s="264" t="str">
        <f>P6</f>
        <v>0</v>
      </c>
      <c r="Q5" s="265">
        <f>IF(J5=0,,N5/J5%)</f>
        <v>23.37144376495613</v>
      </c>
      <c r="R5" s="265">
        <f>IF(M5=0,,O5/M5%)</f>
        <v>89.511201629327914</v>
      </c>
      <c r="S5" s="107">
        <f>SUM(G5:R5)</f>
        <v>7176.4826453942851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25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1479.4</v>
      </c>
      <c r="H6" s="151">
        <v>1479.4</v>
      </c>
      <c r="I6" s="237" t="s">
        <v>489</v>
      </c>
      <c r="J6" s="241">
        <f>K6+L6</f>
        <v>1504.4</v>
      </c>
      <c r="K6" s="264">
        <v>1504.4</v>
      </c>
      <c r="L6" s="277">
        <v>0</v>
      </c>
      <c r="M6" s="241">
        <v>392.8</v>
      </c>
      <c r="N6" s="241">
        <f t="shared" ref="N6:N28" si="2">O6+P6</f>
        <v>351.6</v>
      </c>
      <c r="O6" s="264">
        <v>351.6</v>
      </c>
      <c r="P6" s="256" t="s">
        <v>495</v>
      </c>
      <c r="Q6" s="265">
        <f>IF(J6=0,,N6/J6%)</f>
        <v>23.37144376495613</v>
      </c>
      <c r="R6" s="265">
        <f>IF(M6=0,,O6/M6%)</f>
        <v>89.511201629327914</v>
      </c>
      <c r="S6" s="107">
        <f>SUM(G6:R6)</f>
        <v>7176.4826453942851</v>
      </c>
      <c r="AG6" s="133">
        <f>K6-H6</f>
        <v>25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1479.4</v>
      </c>
      <c r="H24" s="252">
        <f>H5+H7+H8+H10+H17+H19+H21+H22+H23</f>
        <v>1479.4</v>
      </c>
      <c r="I24" s="268">
        <f>I5+I7+I8+I10+I17+I19+I21+I22+I23</f>
        <v>0</v>
      </c>
      <c r="J24" s="243">
        <f>K24+L24</f>
        <v>1504.4</v>
      </c>
      <c r="K24" s="243">
        <f>K5+K8+K10+K17+K19+K21+K22+K23</f>
        <v>1504.4</v>
      </c>
      <c r="L24" s="243">
        <f>L5+L8+L10+L17+L19+L21+L22+L23</f>
        <v>0</v>
      </c>
      <c r="M24" s="243">
        <f>M5+M8+M10+M17+M19+M21+M22+M23</f>
        <v>392.8</v>
      </c>
      <c r="N24" s="243">
        <f t="shared" si="8"/>
        <v>351.6</v>
      </c>
      <c r="O24" s="243">
        <f>O5+O8+O10+O17+O19+O21+O22+O23</f>
        <v>351.6</v>
      </c>
      <c r="P24" s="243">
        <f>P5+P8+P10+P17+P19+P21+P22+P23</f>
        <v>0</v>
      </c>
      <c r="Q24" s="243">
        <f>IF(J24=0,,N24/J24%)</f>
        <v>23.37144376495613</v>
      </c>
      <c r="R24" s="243">
        <f>IF(M24=0,,O24/M24%)</f>
        <v>89.511201629327914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1479.4</v>
      </c>
      <c r="H29" s="241">
        <f>H24+H25</f>
        <v>1479.4</v>
      </c>
      <c r="I29" s="241">
        <f t="shared" ref="I29:P29" si="11">I24+I25</f>
        <v>0</v>
      </c>
      <c r="J29" s="241">
        <f t="shared" si="11"/>
        <v>1504.4</v>
      </c>
      <c r="K29" s="242">
        <f t="shared" si="11"/>
        <v>1504.4</v>
      </c>
      <c r="L29" s="242">
        <f t="shared" si="11"/>
        <v>0</v>
      </c>
      <c r="M29" s="266">
        <f t="shared" si="11"/>
        <v>392.8</v>
      </c>
      <c r="N29" s="241">
        <f t="shared" si="11"/>
        <v>351.6</v>
      </c>
      <c r="O29" s="242">
        <f t="shared" si="11"/>
        <v>351.6</v>
      </c>
      <c r="P29" s="241">
        <f t="shared" si="11"/>
        <v>0</v>
      </c>
      <c r="Q29" s="275">
        <f>IF(J29=0,,N29/J29%)</f>
        <v>23.37144376495613</v>
      </c>
      <c r="R29" s="265">
        <f>IF(M29=0,,O29/M29%)</f>
        <v>89.511201629327914</v>
      </c>
      <c r="S29" s="244">
        <f>SUM(G29:R29)</f>
        <v>7176.4826453942851</v>
      </c>
      <c r="T29" s="245"/>
    </row>
    <row r="30" spans="1:34" x14ac:dyDescent="0.3">
      <c r="O30" s="274"/>
    </row>
    <row r="31" spans="1:34" x14ac:dyDescent="0.3">
      <c r="E31" s="279" t="s">
        <v>88</v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</row>
  </sheetData>
  <mergeCells count="13">
    <mergeCell ref="T3:V3"/>
    <mergeCell ref="W3:Y3"/>
    <mergeCell ref="Z3:Z4"/>
    <mergeCell ref="AA3:AC3"/>
    <mergeCell ref="Q3:Q4"/>
    <mergeCell ref="R3:R4"/>
    <mergeCell ref="E31:R31"/>
    <mergeCell ref="N3:P3"/>
    <mergeCell ref="E3:E4"/>
    <mergeCell ref="F3:F4"/>
    <mergeCell ref="G3:I3"/>
    <mergeCell ref="J3:L3"/>
    <mergeCell ref="M3:M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1" t="s">
        <v>157</v>
      </c>
      <c r="F7" s="282" t="s">
        <v>158</v>
      </c>
      <c r="G7" s="282" t="s">
        <v>159</v>
      </c>
      <c r="H7" s="282"/>
      <c r="I7" s="282"/>
      <c r="J7" s="282" t="s">
        <v>160</v>
      </c>
      <c r="K7" s="282"/>
      <c r="L7" s="282"/>
      <c r="M7" s="282" t="str">
        <f>"План на "&amp;дати!A2&amp;" 2020 року (загальний фонд)"</f>
        <v>План на рік 2020 року (загальний фонд)</v>
      </c>
      <c r="N7" s="282" t="str">
        <f>"Касові видатки за "&amp;дати!A2&amp;" 2020 року"</f>
        <v>Касові видатки за рік 2020 року</v>
      </c>
      <c r="O7" s="282"/>
      <c r="P7" s="282"/>
      <c r="Q7" s="282" t="s">
        <v>171</v>
      </c>
      <c r="R7" s="282" t="str">
        <f>"% до плану на "&amp;дати!A2&amp;" 2020 року (загальний фонд)"</f>
        <v>% до плану на рік 2020 року (загальний фонд)</v>
      </c>
      <c r="S7" s="282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1"/>
      <c r="F8" s="282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82"/>
      <c r="N8" s="108" t="s">
        <v>130</v>
      </c>
      <c r="O8" s="108" t="s">
        <v>1</v>
      </c>
      <c r="P8" s="108" t="s">
        <v>162</v>
      </c>
      <c r="Q8" s="282"/>
      <c r="R8" s="282"/>
      <c r="S8" s="282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X7:Z7"/>
    <mergeCell ref="AA7:AA8"/>
    <mergeCell ref="AB7:AD7"/>
    <mergeCell ref="S7:S8"/>
    <mergeCell ref="G7:I7"/>
    <mergeCell ref="J7:L7"/>
    <mergeCell ref="M7:M8"/>
    <mergeCell ref="U7:W7"/>
    <mergeCell ref="E7:E8"/>
    <mergeCell ref="F7:F8"/>
    <mergeCell ref="N7:P7"/>
    <mergeCell ref="Q7:Q8"/>
    <mergeCell ref="R7:R8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82" t="s">
        <v>167</v>
      </c>
      <c r="U4" s="282" t="s">
        <v>159</v>
      </c>
      <c r="V4" s="282"/>
      <c r="W4" s="282"/>
      <c r="X4" s="282" t="s">
        <v>160</v>
      </c>
      <c r="Y4" s="282"/>
      <c r="Z4" s="282"/>
      <c r="AA4" s="282">
        <f>M4</f>
        <v>0</v>
      </c>
      <c r="AB4" s="282">
        <f>N4</f>
        <v>0</v>
      </c>
      <c r="AC4" s="282"/>
      <c r="AD4" s="282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82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82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2026-04-10T06:59:09Z</dcterms:modified>
</cp:coreProperties>
</file>